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firstSheet="1" activeTab="1"/>
  </bookViews>
  <sheets>
    <sheet name="Total addressable market" sheetId="1" r:id="rId1"/>
    <sheet name="Sheet2" sheetId="6" r:id="rId2"/>
  </sheets>
  <calcPr calcId="125725"/>
</workbook>
</file>

<file path=xl/calcChain.xml><?xml version="1.0" encoding="utf-8"?>
<calcChain xmlns="http://schemas.openxmlformats.org/spreadsheetml/2006/main">
  <c r="L20" i="1"/>
  <c r="L19"/>
  <c r="L12"/>
  <c r="L11"/>
  <c r="L10"/>
  <c r="L9"/>
  <c r="L8"/>
  <c r="L4"/>
  <c r="L3"/>
  <c r="M20" l="1"/>
  <c r="M19"/>
  <c r="M12"/>
  <c r="M11"/>
  <c r="M10"/>
  <c r="M9"/>
  <c r="M8"/>
  <c r="M4"/>
  <c r="M3"/>
  <c r="K10" l="1"/>
  <c r="K3"/>
  <c r="K20"/>
  <c r="K12"/>
  <c r="K11"/>
  <c r="K9"/>
  <c r="K8"/>
  <c r="K4"/>
</calcChain>
</file>

<file path=xl/sharedStrings.xml><?xml version="1.0" encoding="utf-8"?>
<sst xmlns="http://schemas.openxmlformats.org/spreadsheetml/2006/main" count="190" uniqueCount="83">
  <si>
    <t>产品分类</t>
    <phoneticPr fontId="4" type="noConversion"/>
  </si>
  <si>
    <t>产品经理</t>
    <phoneticPr fontId="4" type="noConversion"/>
  </si>
  <si>
    <t>市场经理</t>
    <phoneticPr fontId="5" type="noConversion"/>
  </si>
  <si>
    <t>16300101 WDM/TFF</t>
  </si>
  <si>
    <t>李  建</t>
    <phoneticPr fontId="4" type="noConversion"/>
  </si>
  <si>
    <t>张晋军</t>
    <phoneticPr fontId="5" type="noConversion"/>
  </si>
  <si>
    <t>16300601 DC/DCM</t>
  </si>
  <si>
    <t>16300104 WDM/FBT WDM</t>
  </si>
  <si>
    <t>谷  萍</t>
    <phoneticPr fontId="4" type="noConversion"/>
  </si>
  <si>
    <t>刘宁</t>
    <phoneticPr fontId="5" type="noConversion"/>
  </si>
  <si>
    <t>16300201 Splitter/FBT Splitter</t>
  </si>
  <si>
    <t>谷萍</t>
    <phoneticPr fontId="4" type="noConversion"/>
  </si>
  <si>
    <t>16300202 Splitter/PLCS</t>
  </si>
  <si>
    <t>16300402 Micro Optics/GFF</t>
  </si>
  <si>
    <t>范杰乔</t>
    <phoneticPr fontId="4" type="noConversion"/>
  </si>
  <si>
    <t>16300403 Micro Optics/ISO</t>
  </si>
  <si>
    <t>16300404 Micro Optics/CIR</t>
  </si>
  <si>
    <t>16300103 WDM/Interleaver</t>
  </si>
  <si>
    <t>16300701 TAPPD</t>
  </si>
  <si>
    <t>16300301 Fix OAT</t>
  </si>
  <si>
    <t>高文闯</t>
    <phoneticPr fontId="4" type="noConversion"/>
  </si>
  <si>
    <t>16300501 Connector/OFC</t>
  </si>
  <si>
    <t>16300502 Connector/AD</t>
  </si>
  <si>
    <t>16300602 DC/DC fiber</t>
    <phoneticPr fontId="1" type="noConversion"/>
  </si>
  <si>
    <t>16200102 Tunable Module/VOA</t>
  </si>
  <si>
    <t>张川</t>
    <phoneticPr fontId="4" type="noConversion"/>
  </si>
  <si>
    <t>16200107 Tunable Module/OSW</t>
  </si>
  <si>
    <t>16200103 Tunable Module/VMUX</t>
  </si>
  <si>
    <t>吴晓平</t>
    <phoneticPr fontId="4" type="noConversion"/>
  </si>
  <si>
    <t>16300102 WDM/AWG</t>
  </si>
  <si>
    <t>16200101 Tunable Module/TDC</t>
  </si>
  <si>
    <t>谢  卉</t>
    <phoneticPr fontId="4" type="noConversion"/>
  </si>
  <si>
    <t>范俊峰</t>
    <phoneticPr fontId="5" type="noConversion"/>
  </si>
  <si>
    <t>16200104 Tunable Module/TOF</t>
  </si>
  <si>
    <t>16200105 Tunable Module/locker</t>
  </si>
  <si>
    <t>16200106 Tunable Module/High speed</t>
  </si>
  <si>
    <t>16200201 Functional Module/OPM</t>
  </si>
  <si>
    <t>16200202 Functional Module/WDM模块</t>
  </si>
  <si>
    <t>岳青岩</t>
    <phoneticPr fontId="4" type="noConversion"/>
  </si>
  <si>
    <t>张蔚青</t>
    <phoneticPr fontId="5" type="noConversion"/>
  </si>
  <si>
    <t>16200203 Functional Module/VOA模块</t>
  </si>
  <si>
    <t>16200204 Functional Module/SW模块</t>
  </si>
  <si>
    <t>16200301 Roadm/WSS</t>
  </si>
  <si>
    <t>单位：百万美金（便于大家数据提取）</t>
    <phoneticPr fontId="1" type="noConversion"/>
  </si>
  <si>
    <t>16300403 Micro Optics/ISO</t>
    <phoneticPr fontId="1" type="noConversion"/>
  </si>
  <si>
    <t>2015收入</t>
    <phoneticPr fontId="1" type="noConversion"/>
  </si>
  <si>
    <t>复合增长率</t>
    <phoneticPr fontId="1" type="noConversion"/>
  </si>
  <si>
    <t>2015市场占有率</t>
    <phoneticPr fontId="1" type="noConversion"/>
  </si>
  <si>
    <t>市场占有率</t>
    <phoneticPr fontId="1" type="noConversion"/>
  </si>
  <si>
    <t>2014收入</t>
    <phoneticPr fontId="1" type="noConversion"/>
  </si>
  <si>
    <t>2013收入</t>
    <phoneticPr fontId="1" type="noConversion"/>
  </si>
  <si>
    <t>2015年预计</t>
    <phoneticPr fontId="1" type="noConversion"/>
  </si>
  <si>
    <t>2016年</t>
    <phoneticPr fontId="1" type="noConversion"/>
  </si>
  <si>
    <t>2017年</t>
  </si>
  <si>
    <t>2018年</t>
  </si>
  <si>
    <t>2019年</t>
  </si>
  <si>
    <t>2020年</t>
  </si>
  <si>
    <t>16300602 DC/DC fiber</t>
    <phoneticPr fontId="1" type="noConversion"/>
  </si>
  <si>
    <t>16200204 Functional Module/SW模块</t>
    <phoneticPr fontId="1" type="noConversion"/>
  </si>
  <si>
    <t>合计：</t>
    <phoneticPr fontId="1" type="noConversion"/>
  </si>
  <si>
    <t>单位：万</t>
    <phoneticPr fontId="1" type="noConversion"/>
  </si>
  <si>
    <t>16300501 Connector/OFC+AD</t>
    <phoneticPr fontId="1" type="noConversion"/>
  </si>
  <si>
    <t>ICR</t>
    <phoneticPr fontId="1" type="noConversion"/>
  </si>
  <si>
    <t>ITLA</t>
    <phoneticPr fontId="1" type="noConversion"/>
  </si>
  <si>
    <t>2020年市场占有率</t>
    <phoneticPr fontId="1" type="noConversion"/>
  </si>
  <si>
    <t>市场容量（万元）</t>
    <phoneticPr fontId="1" type="noConversion"/>
  </si>
  <si>
    <t>2017年市场占有率</t>
  </si>
  <si>
    <t>2018年市场占有率</t>
  </si>
  <si>
    <t>2019年市场占有率</t>
  </si>
  <si>
    <t>2016年市场占有率</t>
  </si>
  <si>
    <t>新产品收入</t>
    <phoneticPr fontId="1" type="noConversion"/>
  </si>
  <si>
    <t>产品线规划收入</t>
    <phoneticPr fontId="1" type="noConversion"/>
  </si>
  <si>
    <t>新品占比</t>
    <phoneticPr fontId="1" type="noConversion"/>
  </si>
  <si>
    <t>2016年</t>
    <phoneticPr fontId="1" type="noConversion"/>
  </si>
  <si>
    <t>符合增长率</t>
    <phoneticPr fontId="1" type="noConversion"/>
  </si>
  <si>
    <t>FIX OPM</t>
    <phoneticPr fontId="1" type="noConversion"/>
  </si>
  <si>
    <t>名称</t>
    <phoneticPr fontId="1" type="noConversion"/>
  </si>
  <si>
    <t>WSS</t>
    <phoneticPr fontId="1" type="noConversion"/>
  </si>
  <si>
    <t>合计</t>
    <phoneticPr fontId="1" type="noConversion"/>
  </si>
  <si>
    <t>复合增长率</t>
    <phoneticPr fontId="1" type="noConversion"/>
  </si>
  <si>
    <t>基础器件</t>
    <phoneticPr fontId="1" type="noConversion"/>
  </si>
  <si>
    <t>智能器件</t>
    <phoneticPr fontId="1" type="noConversion"/>
  </si>
  <si>
    <t>合计(单位万元)：</t>
    <phoneticPr fontId="1" type="noConversion"/>
  </si>
</sst>
</file>

<file path=xl/styles.xml><?xml version="1.0" encoding="utf-8"?>
<styleSheet xmlns="http://schemas.openxmlformats.org/spreadsheetml/2006/main">
  <numFmts count="10">
    <numFmt numFmtId="26" formatCode="\$#,##0.00_);[Red]\(\$#,##0.00\)"/>
    <numFmt numFmtId="176" formatCode="&quot;$&quot;#,##0"/>
    <numFmt numFmtId="177" formatCode="_(&quot;$&quot;* #,##0.00_);_(&quot;$&quot;* \(#,##0.00\);_(&quot;$&quot;* &quot;-&quot;??_);_(@_)"/>
    <numFmt numFmtId="178" formatCode="\$#,##0.00;\-\$#,##0.00"/>
    <numFmt numFmtId="179" formatCode="0.00_ "/>
    <numFmt numFmtId="180" formatCode="0_);[Red]\(0\)"/>
    <numFmt numFmtId="181" formatCode="0_ "/>
    <numFmt numFmtId="182" formatCode="_(* #,##0_);_(* \(#,##0\);_(* &quot;-&quot;??_);_(@_)"/>
    <numFmt numFmtId="183" formatCode="_(* #,##0.00_);_(* \(#,##0.00\);_(* &quot;-&quot;??_);_(@_)"/>
    <numFmt numFmtId="185" formatCode="_(* #,##0.000_);_(* \(#,##0.000\);_(* &quot;-&quot;??_);_(@_)"/>
  </numFmts>
  <fonts count="2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b/>
      <sz val="10"/>
      <color theme="1"/>
      <name val="微软雅黑"/>
      <family val="2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微软雅黑"/>
      <family val="2"/>
      <charset val="134"/>
    </font>
    <font>
      <sz val="12"/>
      <color theme="1"/>
      <name val="SimSun"/>
      <family val="1"/>
    </font>
    <font>
      <sz val="11"/>
      <color theme="1"/>
      <name val="宋体"/>
      <family val="3"/>
      <charset val="134"/>
    </font>
    <font>
      <sz val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8"/>
      <color theme="1"/>
      <name val="微软雅黑"/>
      <family val="2"/>
      <charset val="134"/>
    </font>
    <font>
      <b/>
      <sz val="8"/>
      <color theme="1"/>
      <name val="宋体"/>
      <family val="2"/>
      <charset val="134"/>
      <scheme val="minor"/>
    </font>
    <font>
      <sz val="8"/>
      <color theme="1"/>
      <name val="微软雅黑"/>
      <family val="2"/>
      <charset val="134"/>
    </font>
    <font>
      <sz val="8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8"/>
      <color indexed="8"/>
      <name val="宋体"/>
      <family val="2"/>
      <scheme val="minor"/>
    </font>
    <font>
      <sz val="8"/>
      <color theme="1"/>
      <name val="宋体"/>
      <family val="3"/>
      <charset val="134"/>
      <scheme val="minor"/>
    </font>
    <font>
      <sz val="11"/>
      <color indexed="8"/>
      <name val="Arial"/>
      <family val="2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0" fillId="0" borderId="0"/>
    <xf numFmtId="177" fontId="10" fillId="0" borderId="0" applyFont="0" applyFill="0" applyBorder="0" applyAlignment="0" applyProtection="0"/>
    <xf numFmtId="0" fontId="11" fillId="0" borderId="0"/>
    <xf numFmtId="9" fontId="10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3" fontId="10" fillId="0" borderId="0"/>
    <xf numFmtId="0" fontId="19" fillId="0" borderId="0">
      <alignment vertical="center"/>
    </xf>
    <xf numFmtId="183" fontId="10" fillId="0" borderId="0" applyFont="0" applyFill="0" applyBorder="0" applyAlignment="0" applyProtection="0"/>
  </cellStyleXfs>
  <cellXfs count="70">
    <xf numFmtId="0" fontId="0" fillId="0" borderId="0" xfId="0">
      <alignment vertical="center"/>
    </xf>
    <xf numFmtId="0" fontId="6" fillId="2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6" fillId="3" borderId="2" xfId="0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right" vertical="center"/>
    </xf>
    <xf numFmtId="178" fontId="0" fillId="0" borderId="2" xfId="0" applyNumberFormat="1" applyBorder="1">
      <alignment vertical="center"/>
    </xf>
    <xf numFmtId="178" fontId="0" fillId="0" borderId="0" xfId="0" applyNumberFormat="1">
      <alignment vertical="center"/>
    </xf>
    <xf numFmtId="26" fontId="0" fillId="0" borderId="2" xfId="0" applyNumberFormat="1" applyBorder="1">
      <alignment vertical="center"/>
    </xf>
    <xf numFmtId="26" fontId="0" fillId="0" borderId="2" xfId="0" applyNumberFormat="1" applyFill="1" applyBorder="1">
      <alignment vertical="center"/>
    </xf>
    <xf numFmtId="0" fontId="6" fillId="4" borderId="2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right" vertical="center"/>
    </xf>
    <xf numFmtId="10" fontId="0" fillId="0" borderId="2" xfId="0" applyNumberFormat="1" applyBorder="1">
      <alignment vertical="center"/>
    </xf>
    <xf numFmtId="26" fontId="0" fillId="4" borderId="2" xfId="0" applyNumberFormat="1" applyFill="1" applyBorder="1">
      <alignment vertical="center"/>
    </xf>
    <xf numFmtId="10" fontId="0" fillId="4" borderId="2" xfId="0" applyNumberFormat="1" applyFill="1" applyBorder="1">
      <alignment vertical="center"/>
    </xf>
    <xf numFmtId="0" fontId="0" fillId="4" borderId="2" xfId="0" applyFill="1" applyBorder="1">
      <alignment vertical="center"/>
    </xf>
    <xf numFmtId="26" fontId="0" fillId="4" borderId="1" xfId="0" applyNumberFormat="1" applyFill="1" applyBorder="1" applyAlignment="1">
      <alignment horizontal="center" vertical="center"/>
    </xf>
    <xf numFmtId="179" fontId="0" fillId="0" borderId="2" xfId="0" applyNumberFormat="1" applyBorder="1">
      <alignment vertical="center"/>
    </xf>
    <xf numFmtId="0" fontId="6" fillId="4" borderId="2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26" fontId="0" fillId="0" borderId="0" xfId="0" applyNumberFormat="1">
      <alignment vertical="center"/>
    </xf>
    <xf numFmtId="180" fontId="14" fillId="4" borderId="2" xfId="0" applyNumberFormat="1" applyFont="1" applyFill="1" applyBorder="1" applyAlignment="1">
      <alignment horizontal="center" vertical="center"/>
    </xf>
    <xf numFmtId="26" fontId="15" fillId="4" borderId="2" xfId="0" applyNumberFormat="1" applyFont="1" applyFill="1" applyBorder="1">
      <alignment vertical="center"/>
    </xf>
    <xf numFmtId="26" fontId="15" fillId="4" borderId="1" xfId="0" applyNumberFormat="1" applyFont="1" applyFill="1" applyBorder="1" applyAlignment="1">
      <alignment horizontal="center" vertical="center"/>
    </xf>
    <xf numFmtId="26" fontId="15" fillId="0" borderId="2" xfId="0" applyNumberFormat="1" applyFont="1" applyBorder="1">
      <alignment vertical="center"/>
    </xf>
    <xf numFmtId="0" fontId="15" fillId="0" borderId="2" xfId="0" applyFont="1" applyBorder="1">
      <alignment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181" fontId="14" fillId="4" borderId="2" xfId="0" applyNumberFormat="1" applyFont="1" applyFill="1" applyBorder="1" applyAlignment="1">
      <alignment horizontal="center" vertical="center"/>
    </xf>
    <xf numFmtId="182" fontId="17" fillId="4" borderId="0" xfId="6" applyNumberFormat="1" applyFont="1" applyFill="1" applyBorder="1" applyAlignment="1">
      <alignment horizontal="right" vertical="center"/>
    </xf>
    <xf numFmtId="10" fontId="14" fillId="4" borderId="2" xfId="5" applyNumberFormat="1" applyFont="1" applyFill="1" applyBorder="1" applyAlignment="1">
      <alignment horizontal="center" vertical="center"/>
    </xf>
    <xf numFmtId="0" fontId="18" fillId="0" borderId="2" xfId="0" applyFont="1" applyBorder="1">
      <alignment vertical="center"/>
    </xf>
    <xf numFmtId="9" fontId="0" fillId="0" borderId="2" xfId="5" applyFont="1" applyBorder="1">
      <alignment vertical="center"/>
    </xf>
    <xf numFmtId="0" fontId="0" fillId="3" borderId="2" xfId="0" applyFill="1" applyBorder="1">
      <alignment vertical="center"/>
    </xf>
    <xf numFmtId="180" fontId="14" fillId="4" borderId="0" xfId="0" applyNumberFormat="1" applyFont="1" applyFill="1" applyBorder="1" applyAlignment="1">
      <alignment horizontal="center" vertical="center"/>
    </xf>
    <xf numFmtId="10" fontId="14" fillId="4" borderId="0" xfId="5" applyNumberFormat="1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180" fontId="14" fillId="4" borderId="3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 wrapText="1"/>
    </xf>
    <xf numFmtId="180" fontId="14" fillId="3" borderId="2" xfId="0" applyNumberFormat="1" applyFont="1" applyFill="1" applyBorder="1" applyAlignment="1">
      <alignment horizontal="center" vertical="center"/>
    </xf>
    <xf numFmtId="185" fontId="17" fillId="4" borderId="0" xfId="6" applyNumberFormat="1" applyFont="1" applyFill="1" applyBorder="1" applyAlignment="1">
      <alignment horizontal="right" vertical="center"/>
    </xf>
    <xf numFmtId="180" fontId="0" fillId="0" borderId="2" xfId="0" applyNumberFormat="1" applyBorder="1" applyAlignment="1">
      <alignment horizontal="center" vertical="center"/>
    </xf>
    <xf numFmtId="10" fontId="0" fillId="0" borderId="2" xfId="5" applyNumberFormat="1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/>
    </xf>
  </cellXfs>
  <cellStyles count="9">
    <cellStyle name="Comma 2" xfId="8"/>
    <cellStyle name="Currency 2" xfId="2"/>
    <cellStyle name="Normal 10" xfId="6"/>
    <cellStyle name="Normal 32" xfId="3"/>
    <cellStyle name="Normal 33" xfId="7"/>
    <cellStyle name="Normal_Modules 2004 Forecast 2" xfId="1"/>
    <cellStyle name="Percent 2" xfId="4"/>
    <cellStyle name="百分比" xfId="5" builtinId="5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layout/>
    </c:title>
    <c:plotArea>
      <c:layout/>
      <c:lineChart>
        <c:grouping val="standard"/>
        <c:ser>
          <c:idx val="0"/>
          <c:order val="0"/>
          <c:tx>
            <c:v>新产品占比</c:v>
          </c:tx>
          <c:marker>
            <c:symbol val="none"/>
          </c:marker>
          <c:cat>
            <c:strRef>
              <c:f>Sheet2!$E$33:$I$33</c:f>
              <c:strCache>
                <c:ptCount val="5"/>
                <c:pt idx="0">
                  <c:v>2016年</c:v>
                </c:pt>
                <c:pt idx="1">
                  <c:v>2017年</c:v>
                </c:pt>
                <c:pt idx="2">
                  <c:v>2018年</c:v>
                </c:pt>
                <c:pt idx="3">
                  <c:v>2019年</c:v>
                </c:pt>
                <c:pt idx="4">
                  <c:v>2020年</c:v>
                </c:pt>
              </c:strCache>
            </c:strRef>
          </c:cat>
          <c:val>
            <c:numRef>
              <c:f>Sheet2!$E$36:$I$36</c:f>
              <c:numCache>
                <c:formatCode>0%</c:formatCode>
                <c:ptCount val="5"/>
                <c:pt idx="0">
                  <c:v>2.2218655717066993E-2</c:v>
                </c:pt>
                <c:pt idx="1">
                  <c:v>6.6115868838858158E-2</c:v>
                </c:pt>
                <c:pt idx="2">
                  <c:v>0.10169356626417007</c:v>
                </c:pt>
                <c:pt idx="3">
                  <c:v>0.11431580913602195</c:v>
                </c:pt>
                <c:pt idx="4">
                  <c:v>0.12723939086943634</c:v>
                </c:pt>
              </c:numCache>
            </c:numRef>
          </c:val>
        </c:ser>
        <c:marker val="1"/>
        <c:axId val="142712832"/>
        <c:axId val="142714368"/>
      </c:lineChart>
      <c:catAx>
        <c:axId val="142712832"/>
        <c:scaling>
          <c:orientation val="minMax"/>
        </c:scaling>
        <c:axPos val="b"/>
        <c:tickLblPos val="nextTo"/>
        <c:crossAx val="142714368"/>
        <c:crosses val="autoZero"/>
        <c:auto val="1"/>
        <c:lblAlgn val="ctr"/>
        <c:lblOffset val="100"/>
      </c:catAx>
      <c:valAx>
        <c:axId val="142714368"/>
        <c:scaling>
          <c:orientation val="minMax"/>
        </c:scaling>
        <c:axPos val="l"/>
        <c:majorGridlines/>
        <c:numFmt formatCode="0%" sourceLinked="1"/>
        <c:tickLblPos val="nextTo"/>
        <c:crossAx val="1427128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47625</xdr:colOff>
      <xdr:row>3</xdr:row>
      <xdr:rowOff>47625</xdr:rowOff>
    </xdr:to>
    <xdr:pic>
      <xdr:nvPicPr>
        <xdr:cNvPr id="2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953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47625</xdr:colOff>
      <xdr:row>0</xdr:row>
      <xdr:rowOff>47625</xdr:rowOff>
    </xdr:to>
    <xdr:pic>
      <xdr:nvPicPr>
        <xdr:cNvPr id="3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29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47625</xdr:colOff>
      <xdr:row>0</xdr:row>
      <xdr:rowOff>47625</xdr:rowOff>
    </xdr:to>
    <xdr:pic>
      <xdr:nvPicPr>
        <xdr:cNvPr id="4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29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47625</xdr:colOff>
      <xdr:row>0</xdr:row>
      <xdr:rowOff>47625</xdr:rowOff>
    </xdr:to>
    <xdr:pic>
      <xdr:nvPicPr>
        <xdr:cNvPr id="5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29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47625</xdr:colOff>
      <xdr:row>3</xdr:row>
      <xdr:rowOff>47625</xdr:rowOff>
    </xdr:to>
    <xdr:pic>
      <xdr:nvPicPr>
        <xdr:cNvPr id="6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953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47625</xdr:colOff>
      <xdr:row>19</xdr:row>
      <xdr:rowOff>47625</xdr:rowOff>
    </xdr:to>
    <xdr:pic>
      <xdr:nvPicPr>
        <xdr:cNvPr id="7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2481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47625</xdr:colOff>
      <xdr:row>19</xdr:row>
      <xdr:rowOff>47625</xdr:rowOff>
    </xdr:to>
    <xdr:pic>
      <xdr:nvPicPr>
        <xdr:cNvPr id="8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2481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47625</xdr:colOff>
      <xdr:row>3</xdr:row>
      <xdr:rowOff>47625</xdr:rowOff>
    </xdr:to>
    <xdr:pic>
      <xdr:nvPicPr>
        <xdr:cNvPr id="9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953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47625</xdr:colOff>
      <xdr:row>3</xdr:row>
      <xdr:rowOff>47625</xdr:rowOff>
    </xdr:to>
    <xdr:pic>
      <xdr:nvPicPr>
        <xdr:cNvPr id="10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953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47625</xdr:colOff>
      <xdr:row>19</xdr:row>
      <xdr:rowOff>47625</xdr:rowOff>
    </xdr:to>
    <xdr:pic>
      <xdr:nvPicPr>
        <xdr:cNvPr id="11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2481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47625</xdr:colOff>
      <xdr:row>19</xdr:row>
      <xdr:rowOff>47625</xdr:rowOff>
    </xdr:to>
    <xdr:pic>
      <xdr:nvPicPr>
        <xdr:cNvPr id="12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2481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47625</xdr:colOff>
      <xdr:row>31</xdr:row>
      <xdr:rowOff>47625</xdr:rowOff>
    </xdr:to>
    <xdr:pic>
      <xdr:nvPicPr>
        <xdr:cNvPr id="13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47625</xdr:colOff>
      <xdr:row>31</xdr:row>
      <xdr:rowOff>47625</xdr:rowOff>
    </xdr:to>
    <xdr:pic>
      <xdr:nvPicPr>
        <xdr:cNvPr id="14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47625</xdr:colOff>
      <xdr:row>31</xdr:row>
      <xdr:rowOff>47625</xdr:rowOff>
    </xdr:to>
    <xdr:pic>
      <xdr:nvPicPr>
        <xdr:cNvPr id="15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47625</xdr:colOff>
      <xdr:row>31</xdr:row>
      <xdr:rowOff>47625</xdr:rowOff>
    </xdr:to>
    <xdr:pic>
      <xdr:nvPicPr>
        <xdr:cNvPr id="16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47625</xdr:colOff>
      <xdr:row>31</xdr:row>
      <xdr:rowOff>47625</xdr:rowOff>
    </xdr:to>
    <xdr:pic>
      <xdr:nvPicPr>
        <xdr:cNvPr id="17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47625</xdr:colOff>
      <xdr:row>31</xdr:row>
      <xdr:rowOff>47625</xdr:rowOff>
    </xdr:to>
    <xdr:pic>
      <xdr:nvPicPr>
        <xdr:cNvPr id="18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47625</xdr:colOff>
      <xdr:row>31</xdr:row>
      <xdr:rowOff>47625</xdr:rowOff>
    </xdr:to>
    <xdr:pic>
      <xdr:nvPicPr>
        <xdr:cNvPr id="19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47625</xdr:colOff>
      <xdr:row>32</xdr:row>
      <xdr:rowOff>47625</xdr:rowOff>
    </xdr:to>
    <xdr:pic>
      <xdr:nvPicPr>
        <xdr:cNvPr id="20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719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47625</xdr:colOff>
      <xdr:row>32</xdr:row>
      <xdr:rowOff>47625</xdr:rowOff>
    </xdr:to>
    <xdr:pic>
      <xdr:nvPicPr>
        <xdr:cNvPr id="21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00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47625</xdr:colOff>
      <xdr:row>32</xdr:row>
      <xdr:rowOff>47625</xdr:rowOff>
    </xdr:to>
    <xdr:pic>
      <xdr:nvPicPr>
        <xdr:cNvPr id="22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00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47625</xdr:colOff>
      <xdr:row>32</xdr:row>
      <xdr:rowOff>47625</xdr:rowOff>
    </xdr:to>
    <xdr:pic>
      <xdr:nvPicPr>
        <xdr:cNvPr id="23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004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47625</xdr:colOff>
      <xdr:row>32</xdr:row>
      <xdr:rowOff>47625</xdr:rowOff>
    </xdr:to>
    <xdr:pic>
      <xdr:nvPicPr>
        <xdr:cNvPr id="24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719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47625</xdr:colOff>
      <xdr:row>32</xdr:row>
      <xdr:rowOff>47625</xdr:rowOff>
    </xdr:to>
    <xdr:pic>
      <xdr:nvPicPr>
        <xdr:cNvPr id="25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864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47625</xdr:colOff>
      <xdr:row>32</xdr:row>
      <xdr:rowOff>47625</xdr:rowOff>
    </xdr:to>
    <xdr:pic>
      <xdr:nvPicPr>
        <xdr:cNvPr id="26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864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47625</xdr:colOff>
      <xdr:row>32</xdr:row>
      <xdr:rowOff>47625</xdr:rowOff>
    </xdr:to>
    <xdr:pic>
      <xdr:nvPicPr>
        <xdr:cNvPr id="27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719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47625</xdr:colOff>
      <xdr:row>32</xdr:row>
      <xdr:rowOff>47625</xdr:rowOff>
    </xdr:to>
    <xdr:pic>
      <xdr:nvPicPr>
        <xdr:cNvPr id="28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719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47625</xdr:colOff>
      <xdr:row>32</xdr:row>
      <xdr:rowOff>47625</xdr:rowOff>
    </xdr:to>
    <xdr:pic>
      <xdr:nvPicPr>
        <xdr:cNvPr id="29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864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47625</xdr:colOff>
      <xdr:row>32</xdr:row>
      <xdr:rowOff>47625</xdr:rowOff>
    </xdr:to>
    <xdr:pic>
      <xdr:nvPicPr>
        <xdr:cNvPr id="30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864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47625</xdr:colOff>
      <xdr:row>2</xdr:row>
      <xdr:rowOff>47625</xdr:rowOff>
    </xdr:to>
    <xdr:pic>
      <xdr:nvPicPr>
        <xdr:cNvPr id="2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47625</xdr:colOff>
      <xdr:row>0</xdr:row>
      <xdr:rowOff>47625</xdr:rowOff>
    </xdr:to>
    <xdr:pic>
      <xdr:nvPicPr>
        <xdr:cNvPr id="3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47625</xdr:colOff>
      <xdr:row>0</xdr:row>
      <xdr:rowOff>47625</xdr:rowOff>
    </xdr:to>
    <xdr:pic>
      <xdr:nvPicPr>
        <xdr:cNvPr id="4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47625</xdr:colOff>
      <xdr:row>0</xdr:row>
      <xdr:rowOff>47625</xdr:rowOff>
    </xdr:to>
    <xdr:pic>
      <xdr:nvPicPr>
        <xdr:cNvPr id="5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47625</xdr:colOff>
      <xdr:row>2</xdr:row>
      <xdr:rowOff>47625</xdr:rowOff>
    </xdr:to>
    <xdr:pic>
      <xdr:nvPicPr>
        <xdr:cNvPr id="6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47625</xdr:colOff>
      <xdr:row>2</xdr:row>
      <xdr:rowOff>47625</xdr:rowOff>
    </xdr:to>
    <xdr:pic>
      <xdr:nvPicPr>
        <xdr:cNvPr id="7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47625</xdr:colOff>
      <xdr:row>2</xdr:row>
      <xdr:rowOff>47625</xdr:rowOff>
    </xdr:to>
    <xdr:pic>
      <xdr:nvPicPr>
        <xdr:cNvPr id="8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47625</xdr:colOff>
      <xdr:row>2</xdr:row>
      <xdr:rowOff>47625</xdr:rowOff>
    </xdr:to>
    <xdr:pic>
      <xdr:nvPicPr>
        <xdr:cNvPr id="9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47625</xdr:colOff>
      <xdr:row>2</xdr:row>
      <xdr:rowOff>47625</xdr:rowOff>
    </xdr:to>
    <xdr:pic>
      <xdr:nvPicPr>
        <xdr:cNvPr id="10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47625</xdr:colOff>
      <xdr:row>2</xdr:row>
      <xdr:rowOff>47625</xdr:rowOff>
    </xdr:to>
    <xdr:pic>
      <xdr:nvPicPr>
        <xdr:cNvPr id="11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47625</xdr:colOff>
      <xdr:row>2</xdr:row>
      <xdr:rowOff>47625</xdr:rowOff>
    </xdr:to>
    <xdr:pic>
      <xdr:nvPicPr>
        <xdr:cNvPr id="12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47625</xdr:colOff>
      <xdr:row>3</xdr:row>
      <xdr:rowOff>47625</xdr:rowOff>
    </xdr:to>
    <xdr:pic>
      <xdr:nvPicPr>
        <xdr:cNvPr id="13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47625</xdr:colOff>
      <xdr:row>3</xdr:row>
      <xdr:rowOff>47625</xdr:rowOff>
    </xdr:to>
    <xdr:pic>
      <xdr:nvPicPr>
        <xdr:cNvPr id="14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47625</xdr:colOff>
      <xdr:row>18</xdr:row>
      <xdr:rowOff>47625</xdr:rowOff>
    </xdr:to>
    <xdr:pic>
      <xdr:nvPicPr>
        <xdr:cNvPr id="15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861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47625</xdr:colOff>
      <xdr:row>18</xdr:row>
      <xdr:rowOff>47625</xdr:rowOff>
    </xdr:to>
    <xdr:pic>
      <xdr:nvPicPr>
        <xdr:cNvPr id="16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861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47625</xdr:colOff>
      <xdr:row>3</xdr:row>
      <xdr:rowOff>47625</xdr:rowOff>
    </xdr:to>
    <xdr:pic>
      <xdr:nvPicPr>
        <xdr:cNvPr id="17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47625</xdr:colOff>
      <xdr:row>3</xdr:row>
      <xdr:rowOff>47625</xdr:rowOff>
    </xdr:to>
    <xdr:pic>
      <xdr:nvPicPr>
        <xdr:cNvPr id="18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47625</xdr:colOff>
      <xdr:row>18</xdr:row>
      <xdr:rowOff>47625</xdr:rowOff>
    </xdr:to>
    <xdr:pic>
      <xdr:nvPicPr>
        <xdr:cNvPr id="19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861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47625</xdr:colOff>
      <xdr:row>18</xdr:row>
      <xdr:rowOff>47625</xdr:rowOff>
    </xdr:to>
    <xdr:pic>
      <xdr:nvPicPr>
        <xdr:cNvPr id="20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861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47625</xdr:colOff>
      <xdr:row>19</xdr:row>
      <xdr:rowOff>47625</xdr:rowOff>
    </xdr:to>
    <xdr:pic>
      <xdr:nvPicPr>
        <xdr:cNvPr id="21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575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47625</xdr:colOff>
      <xdr:row>19</xdr:row>
      <xdr:rowOff>47625</xdr:rowOff>
    </xdr:to>
    <xdr:pic>
      <xdr:nvPicPr>
        <xdr:cNvPr id="22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575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47625</xdr:colOff>
      <xdr:row>19</xdr:row>
      <xdr:rowOff>47625</xdr:rowOff>
    </xdr:to>
    <xdr:pic>
      <xdr:nvPicPr>
        <xdr:cNvPr id="23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575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2</xdr:row>
      <xdr:rowOff>0</xdr:rowOff>
    </xdr:from>
    <xdr:to>
      <xdr:col>30</xdr:col>
      <xdr:colOff>47625</xdr:colOff>
      <xdr:row>2</xdr:row>
      <xdr:rowOff>47625</xdr:rowOff>
    </xdr:to>
    <xdr:pic>
      <xdr:nvPicPr>
        <xdr:cNvPr id="24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0</xdr:row>
      <xdr:rowOff>0</xdr:rowOff>
    </xdr:from>
    <xdr:to>
      <xdr:col>30</xdr:col>
      <xdr:colOff>47625</xdr:colOff>
      <xdr:row>0</xdr:row>
      <xdr:rowOff>47625</xdr:rowOff>
    </xdr:to>
    <xdr:pic>
      <xdr:nvPicPr>
        <xdr:cNvPr id="25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0</xdr:row>
      <xdr:rowOff>0</xdr:rowOff>
    </xdr:from>
    <xdr:to>
      <xdr:col>30</xdr:col>
      <xdr:colOff>47625</xdr:colOff>
      <xdr:row>0</xdr:row>
      <xdr:rowOff>47625</xdr:rowOff>
    </xdr:to>
    <xdr:pic>
      <xdr:nvPicPr>
        <xdr:cNvPr id="26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0</xdr:row>
      <xdr:rowOff>0</xdr:rowOff>
    </xdr:from>
    <xdr:to>
      <xdr:col>30</xdr:col>
      <xdr:colOff>47625</xdr:colOff>
      <xdr:row>0</xdr:row>
      <xdr:rowOff>47625</xdr:rowOff>
    </xdr:to>
    <xdr:pic>
      <xdr:nvPicPr>
        <xdr:cNvPr id="27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2</xdr:row>
      <xdr:rowOff>0</xdr:rowOff>
    </xdr:from>
    <xdr:to>
      <xdr:col>30</xdr:col>
      <xdr:colOff>47625</xdr:colOff>
      <xdr:row>2</xdr:row>
      <xdr:rowOff>47625</xdr:rowOff>
    </xdr:to>
    <xdr:pic>
      <xdr:nvPicPr>
        <xdr:cNvPr id="28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2</xdr:row>
      <xdr:rowOff>0</xdr:rowOff>
    </xdr:from>
    <xdr:to>
      <xdr:col>30</xdr:col>
      <xdr:colOff>47625</xdr:colOff>
      <xdr:row>2</xdr:row>
      <xdr:rowOff>47625</xdr:rowOff>
    </xdr:to>
    <xdr:pic>
      <xdr:nvPicPr>
        <xdr:cNvPr id="29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2</xdr:row>
      <xdr:rowOff>0</xdr:rowOff>
    </xdr:from>
    <xdr:to>
      <xdr:col>30</xdr:col>
      <xdr:colOff>47625</xdr:colOff>
      <xdr:row>2</xdr:row>
      <xdr:rowOff>47625</xdr:rowOff>
    </xdr:to>
    <xdr:pic>
      <xdr:nvPicPr>
        <xdr:cNvPr id="30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2</xdr:row>
      <xdr:rowOff>0</xdr:rowOff>
    </xdr:from>
    <xdr:to>
      <xdr:col>30</xdr:col>
      <xdr:colOff>47625</xdr:colOff>
      <xdr:row>2</xdr:row>
      <xdr:rowOff>47625</xdr:rowOff>
    </xdr:to>
    <xdr:pic>
      <xdr:nvPicPr>
        <xdr:cNvPr id="31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2</xdr:row>
      <xdr:rowOff>0</xdr:rowOff>
    </xdr:from>
    <xdr:to>
      <xdr:col>30</xdr:col>
      <xdr:colOff>47625</xdr:colOff>
      <xdr:row>2</xdr:row>
      <xdr:rowOff>47625</xdr:rowOff>
    </xdr:to>
    <xdr:pic>
      <xdr:nvPicPr>
        <xdr:cNvPr id="32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2</xdr:row>
      <xdr:rowOff>0</xdr:rowOff>
    </xdr:from>
    <xdr:to>
      <xdr:col>30</xdr:col>
      <xdr:colOff>47625</xdr:colOff>
      <xdr:row>2</xdr:row>
      <xdr:rowOff>47625</xdr:rowOff>
    </xdr:to>
    <xdr:pic>
      <xdr:nvPicPr>
        <xdr:cNvPr id="33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2</xdr:row>
      <xdr:rowOff>0</xdr:rowOff>
    </xdr:from>
    <xdr:to>
      <xdr:col>30</xdr:col>
      <xdr:colOff>47625</xdr:colOff>
      <xdr:row>2</xdr:row>
      <xdr:rowOff>47625</xdr:rowOff>
    </xdr:to>
    <xdr:pic>
      <xdr:nvPicPr>
        <xdr:cNvPr id="34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3</xdr:row>
      <xdr:rowOff>0</xdr:rowOff>
    </xdr:from>
    <xdr:to>
      <xdr:col>30</xdr:col>
      <xdr:colOff>47625</xdr:colOff>
      <xdr:row>3</xdr:row>
      <xdr:rowOff>47625</xdr:rowOff>
    </xdr:to>
    <xdr:pic>
      <xdr:nvPicPr>
        <xdr:cNvPr id="35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3</xdr:row>
      <xdr:rowOff>0</xdr:rowOff>
    </xdr:from>
    <xdr:to>
      <xdr:col>30</xdr:col>
      <xdr:colOff>47625</xdr:colOff>
      <xdr:row>3</xdr:row>
      <xdr:rowOff>47625</xdr:rowOff>
    </xdr:to>
    <xdr:pic>
      <xdr:nvPicPr>
        <xdr:cNvPr id="36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47625</xdr:colOff>
      <xdr:row>18</xdr:row>
      <xdr:rowOff>47625</xdr:rowOff>
    </xdr:to>
    <xdr:pic>
      <xdr:nvPicPr>
        <xdr:cNvPr id="37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861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47625</xdr:colOff>
      <xdr:row>18</xdr:row>
      <xdr:rowOff>47625</xdr:rowOff>
    </xdr:to>
    <xdr:pic>
      <xdr:nvPicPr>
        <xdr:cNvPr id="38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861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3</xdr:row>
      <xdr:rowOff>0</xdr:rowOff>
    </xdr:from>
    <xdr:to>
      <xdr:col>30</xdr:col>
      <xdr:colOff>47625</xdr:colOff>
      <xdr:row>3</xdr:row>
      <xdr:rowOff>47625</xdr:rowOff>
    </xdr:to>
    <xdr:pic>
      <xdr:nvPicPr>
        <xdr:cNvPr id="39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3</xdr:row>
      <xdr:rowOff>0</xdr:rowOff>
    </xdr:from>
    <xdr:to>
      <xdr:col>30</xdr:col>
      <xdr:colOff>47625</xdr:colOff>
      <xdr:row>3</xdr:row>
      <xdr:rowOff>47625</xdr:rowOff>
    </xdr:to>
    <xdr:pic>
      <xdr:nvPicPr>
        <xdr:cNvPr id="40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47625</xdr:colOff>
      <xdr:row>18</xdr:row>
      <xdr:rowOff>47625</xdr:rowOff>
    </xdr:to>
    <xdr:pic>
      <xdr:nvPicPr>
        <xdr:cNvPr id="41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861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18</xdr:row>
      <xdr:rowOff>0</xdr:rowOff>
    </xdr:from>
    <xdr:to>
      <xdr:col>30</xdr:col>
      <xdr:colOff>47625</xdr:colOff>
      <xdr:row>18</xdr:row>
      <xdr:rowOff>47625</xdr:rowOff>
    </xdr:to>
    <xdr:pic>
      <xdr:nvPicPr>
        <xdr:cNvPr id="42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861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19</xdr:row>
      <xdr:rowOff>0</xdr:rowOff>
    </xdr:from>
    <xdr:to>
      <xdr:col>30</xdr:col>
      <xdr:colOff>47625</xdr:colOff>
      <xdr:row>19</xdr:row>
      <xdr:rowOff>47625</xdr:rowOff>
    </xdr:to>
    <xdr:pic>
      <xdr:nvPicPr>
        <xdr:cNvPr id="43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575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19</xdr:row>
      <xdr:rowOff>0</xdr:rowOff>
    </xdr:from>
    <xdr:to>
      <xdr:col>30</xdr:col>
      <xdr:colOff>47625</xdr:colOff>
      <xdr:row>19</xdr:row>
      <xdr:rowOff>47625</xdr:rowOff>
    </xdr:to>
    <xdr:pic>
      <xdr:nvPicPr>
        <xdr:cNvPr id="44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575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0</xdr:colOff>
      <xdr:row>19</xdr:row>
      <xdr:rowOff>0</xdr:rowOff>
    </xdr:from>
    <xdr:to>
      <xdr:col>30</xdr:col>
      <xdr:colOff>47625</xdr:colOff>
      <xdr:row>19</xdr:row>
      <xdr:rowOff>47625</xdr:rowOff>
    </xdr:to>
    <xdr:pic>
      <xdr:nvPicPr>
        <xdr:cNvPr id="45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575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47625</xdr:colOff>
      <xdr:row>2</xdr:row>
      <xdr:rowOff>47625</xdr:rowOff>
    </xdr:to>
    <xdr:pic>
      <xdr:nvPicPr>
        <xdr:cNvPr id="46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47625</xdr:colOff>
      <xdr:row>0</xdr:row>
      <xdr:rowOff>47625</xdr:rowOff>
    </xdr:to>
    <xdr:pic>
      <xdr:nvPicPr>
        <xdr:cNvPr id="47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47625</xdr:colOff>
      <xdr:row>0</xdr:row>
      <xdr:rowOff>47625</xdr:rowOff>
    </xdr:to>
    <xdr:pic>
      <xdr:nvPicPr>
        <xdr:cNvPr id="48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47625</xdr:colOff>
      <xdr:row>0</xdr:row>
      <xdr:rowOff>47625</xdr:rowOff>
    </xdr:to>
    <xdr:pic>
      <xdr:nvPicPr>
        <xdr:cNvPr id="49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47625</xdr:colOff>
      <xdr:row>2</xdr:row>
      <xdr:rowOff>47625</xdr:rowOff>
    </xdr:to>
    <xdr:pic>
      <xdr:nvPicPr>
        <xdr:cNvPr id="50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47625</xdr:colOff>
      <xdr:row>2</xdr:row>
      <xdr:rowOff>47625</xdr:rowOff>
    </xdr:to>
    <xdr:pic>
      <xdr:nvPicPr>
        <xdr:cNvPr id="51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47625</xdr:colOff>
      <xdr:row>2</xdr:row>
      <xdr:rowOff>47625</xdr:rowOff>
    </xdr:to>
    <xdr:pic>
      <xdr:nvPicPr>
        <xdr:cNvPr id="52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47625</xdr:colOff>
      <xdr:row>2</xdr:row>
      <xdr:rowOff>47625</xdr:rowOff>
    </xdr:to>
    <xdr:pic>
      <xdr:nvPicPr>
        <xdr:cNvPr id="53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47625</xdr:colOff>
      <xdr:row>2</xdr:row>
      <xdr:rowOff>47625</xdr:rowOff>
    </xdr:to>
    <xdr:pic>
      <xdr:nvPicPr>
        <xdr:cNvPr id="54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47625</xdr:colOff>
      <xdr:row>2</xdr:row>
      <xdr:rowOff>47625</xdr:rowOff>
    </xdr:to>
    <xdr:pic>
      <xdr:nvPicPr>
        <xdr:cNvPr id="55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47625</xdr:colOff>
      <xdr:row>2</xdr:row>
      <xdr:rowOff>47625</xdr:rowOff>
    </xdr:to>
    <xdr:pic>
      <xdr:nvPicPr>
        <xdr:cNvPr id="56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47625</xdr:colOff>
      <xdr:row>3</xdr:row>
      <xdr:rowOff>47625</xdr:rowOff>
    </xdr:to>
    <xdr:pic>
      <xdr:nvPicPr>
        <xdr:cNvPr id="57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47625</xdr:colOff>
      <xdr:row>3</xdr:row>
      <xdr:rowOff>47625</xdr:rowOff>
    </xdr:to>
    <xdr:pic>
      <xdr:nvPicPr>
        <xdr:cNvPr id="58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47625</xdr:colOff>
      <xdr:row>18</xdr:row>
      <xdr:rowOff>47625</xdr:rowOff>
    </xdr:to>
    <xdr:pic>
      <xdr:nvPicPr>
        <xdr:cNvPr id="59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861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47625</xdr:colOff>
      <xdr:row>18</xdr:row>
      <xdr:rowOff>47625</xdr:rowOff>
    </xdr:to>
    <xdr:pic>
      <xdr:nvPicPr>
        <xdr:cNvPr id="60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861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47625</xdr:colOff>
      <xdr:row>3</xdr:row>
      <xdr:rowOff>47625</xdr:rowOff>
    </xdr:to>
    <xdr:pic>
      <xdr:nvPicPr>
        <xdr:cNvPr id="61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47625</xdr:colOff>
      <xdr:row>3</xdr:row>
      <xdr:rowOff>47625</xdr:rowOff>
    </xdr:to>
    <xdr:pic>
      <xdr:nvPicPr>
        <xdr:cNvPr id="62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43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47625</xdr:colOff>
      <xdr:row>18</xdr:row>
      <xdr:rowOff>47625</xdr:rowOff>
    </xdr:to>
    <xdr:pic>
      <xdr:nvPicPr>
        <xdr:cNvPr id="63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861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47625</xdr:colOff>
      <xdr:row>18</xdr:row>
      <xdr:rowOff>47625</xdr:rowOff>
    </xdr:to>
    <xdr:pic>
      <xdr:nvPicPr>
        <xdr:cNvPr id="64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861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47625</xdr:colOff>
      <xdr:row>19</xdr:row>
      <xdr:rowOff>47625</xdr:rowOff>
    </xdr:to>
    <xdr:pic>
      <xdr:nvPicPr>
        <xdr:cNvPr id="65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575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47625</xdr:colOff>
      <xdr:row>19</xdr:row>
      <xdr:rowOff>47625</xdr:rowOff>
    </xdr:to>
    <xdr:pic>
      <xdr:nvPicPr>
        <xdr:cNvPr id="66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575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47625</xdr:colOff>
      <xdr:row>19</xdr:row>
      <xdr:rowOff>47625</xdr:rowOff>
    </xdr:to>
    <xdr:pic>
      <xdr:nvPicPr>
        <xdr:cNvPr id="67" name="Picture 2" descr="https://esourcing.huawei.com/OA_HTML/cabo/images/swan/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5755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161925</xdr:colOff>
      <xdr:row>33</xdr:row>
      <xdr:rowOff>85725</xdr:rowOff>
    </xdr:from>
    <xdr:to>
      <xdr:col>13</xdr:col>
      <xdr:colOff>1019175</xdr:colOff>
      <xdr:row>49</xdr:row>
      <xdr:rowOff>85725</xdr:rowOff>
    </xdr:to>
    <xdr:graphicFrame macro="">
      <xdr:nvGraphicFramePr>
        <xdr:cNvPr id="69" name="图表 6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1"/>
  <sheetViews>
    <sheetView topLeftCell="B1" workbookViewId="0">
      <selection activeCell="E10" sqref="E10"/>
    </sheetView>
  </sheetViews>
  <sheetFormatPr defaultRowHeight="13.5"/>
  <cols>
    <col min="1" max="1" width="32.375" customWidth="1"/>
    <col min="4" max="4" width="9.5" bestFit="1" customWidth="1"/>
    <col min="5" max="10" width="11.625" bestFit="1" customWidth="1"/>
    <col min="11" max="11" width="11.875" bestFit="1" customWidth="1"/>
    <col min="12" max="12" width="10.25" bestFit="1" customWidth="1"/>
    <col min="13" max="13" width="16.875" bestFit="1" customWidth="1"/>
  </cols>
  <sheetData>
    <row r="1" spans="1:13">
      <c r="A1" s="53" t="s">
        <v>0</v>
      </c>
      <c r="B1" s="55" t="s">
        <v>1</v>
      </c>
      <c r="C1" s="50" t="s">
        <v>2</v>
      </c>
      <c r="D1" s="50">
        <v>2014</v>
      </c>
      <c r="E1" s="50">
        <v>2015</v>
      </c>
      <c r="F1" s="50">
        <v>2016</v>
      </c>
      <c r="G1" s="50">
        <v>2017</v>
      </c>
      <c r="H1" s="50">
        <v>2018</v>
      </c>
      <c r="I1" s="50">
        <v>2019</v>
      </c>
      <c r="J1" s="50">
        <v>2020</v>
      </c>
      <c r="K1" s="51" t="s">
        <v>46</v>
      </c>
      <c r="L1" s="50" t="s">
        <v>45</v>
      </c>
      <c r="M1" s="50" t="s">
        <v>47</v>
      </c>
    </row>
    <row r="2" spans="1:13">
      <c r="A2" s="54"/>
      <c r="B2" s="55"/>
      <c r="C2" s="50"/>
      <c r="D2" s="50"/>
      <c r="E2" s="50"/>
      <c r="F2" s="50"/>
      <c r="G2" s="50"/>
      <c r="H2" s="50"/>
      <c r="I2" s="50"/>
      <c r="J2" s="50"/>
      <c r="K2" s="52"/>
      <c r="L2" s="50"/>
      <c r="M2" s="50"/>
    </row>
    <row r="3" spans="1:13" ht="16.5">
      <c r="A3" s="1" t="s">
        <v>3</v>
      </c>
      <c r="B3" s="45" t="s">
        <v>4</v>
      </c>
      <c r="C3" s="47" t="s">
        <v>5</v>
      </c>
      <c r="D3" s="5">
        <v>285.02345195631722</v>
      </c>
      <c r="E3" s="5">
        <v>297.38096946485678</v>
      </c>
      <c r="F3" s="5">
        <v>321.55084306677958</v>
      </c>
      <c r="G3" s="5">
        <v>352.16424913872231</v>
      </c>
      <c r="H3" s="5">
        <v>402.71469193425736</v>
      </c>
      <c r="I3" s="5">
        <v>475.77130157015949</v>
      </c>
      <c r="J3" s="5">
        <v>563.18999057524854</v>
      </c>
      <c r="K3" s="11">
        <f>(J3/D3)^(1/6)-1</f>
        <v>0.12020039637518276</v>
      </c>
      <c r="L3" s="8">
        <f>29316563*12/8/6.1/1000000</f>
        <v>7.2089909016393454</v>
      </c>
      <c r="M3" s="11">
        <f>L3/E3</f>
        <v>2.4241601319049011E-2</v>
      </c>
    </row>
    <row r="4" spans="1:13" ht="16.5">
      <c r="A4" s="1" t="s">
        <v>6</v>
      </c>
      <c r="B4" s="46"/>
      <c r="C4" s="47"/>
      <c r="D4" s="5">
        <v>3.5292144969340828</v>
      </c>
      <c r="E4" s="5">
        <v>3.9789371696808291</v>
      </c>
      <c r="F4" s="5">
        <v>4.3326643009584762</v>
      </c>
      <c r="G4" s="5">
        <v>4.6854597810573049</v>
      </c>
      <c r="H4" s="5">
        <v>5.0393782542277004</v>
      </c>
      <c r="I4" s="5">
        <v>5.4996445595385852</v>
      </c>
      <c r="J4" s="5">
        <v>6.1056005915561489</v>
      </c>
      <c r="K4" s="11">
        <f>(J4/D4)^(1/6)-1</f>
        <v>9.5658105812135741E-2</v>
      </c>
      <c r="L4" s="8">
        <f>860303*12/8/6.1/1000000</f>
        <v>0.21154991803278689</v>
      </c>
      <c r="M4" s="11">
        <f>L4/E4</f>
        <v>5.3167443719589168E-2</v>
      </c>
    </row>
    <row r="5" spans="1:13" ht="16.5">
      <c r="A5" s="3" t="s">
        <v>7</v>
      </c>
      <c r="B5" s="48" t="s">
        <v>8</v>
      </c>
      <c r="C5" s="47" t="s">
        <v>9</v>
      </c>
      <c r="D5" s="5"/>
      <c r="E5" s="5"/>
      <c r="F5" s="5"/>
      <c r="G5" s="5"/>
      <c r="H5" s="5"/>
      <c r="I5" s="5"/>
      <c r="J5" s="5"/>
      <c r="K5" s="5"/>
      <c r="L5" s="2"/>
      <c r="M5" s="2"/>
    </row>
    <row r="6" spans="1:13" ht="16.5">
      <c r="A6" s="3" t="s">
        <v>10</v>
      </c>
      <c r="B6" s="49" t="s">
        <v>11</v>
      </c>
      <c r="C6" s="47"/>
      <c r="D6" s="5"/>
      <c r="E6" s="5"/>
      <c r="F6" s="5"/>
      <c r="G6" s="5"/>
      <c r="H6" s="5"/>
      <c r="I6" s="5"/>
      <c r="J6" s="5"/>
      <c r="K6" s="5"/>
      <c r="L6" s="2"/>
      <c r="M6" s="2"/>
    </row>
    <row r="7" spans="1:13" ht="16.5">
      <c r="A7" s="3" t="s">
        <v>12</v>
      </c>
      <c r="B7" s="49" t="s">
        <v>11</v>
      </c>
      <c r="C7" s="47"/>
      <c r="D7" s="5"/>
      <c r="E7" s="5"/>
      <c r="F7" s="5"/>
      <c r="G7" s="5"/>
      <c r="H7" s="5"/>
      <c r="I7" s="5"/>
      <c r="J7" s="5"/>
      <c r="K7" s="5"/>
      <c r="L7" s="2"/>
      <c r="M7" s="2"/>
    </row>
    <row r="8" spans="1:13" ht="16.5">
      <c r="A8" s="1" t="s">
        <v>13</v>
      </c>
      <c r="B8" s="45" t="s">
        <v>14</v>
      </c>
      <c r="C8" s="47" t="s">
        <v>5</v>
      </c>
      <c r="D8" s="5">
        <v>10.105343488238207</v>
      </c>
      <c r="E8" s="5">
        <v>11.906854205533417</v>
      </c>
      <c r="F8" s="5">
        <v>12.230390111507521</v>
      </c>
      <c r="G8" s="5">
        <v>12.614196091593712</v>
      </c>
      <c r="H8" s="5">
        <v>12.943958814292261</v>
      </c>
      <c r="I8" s="5">
        <v>13.574341837519688</v>
      </c>
      <c r="J8" s="5">
        <v>14.457422956372744</v>
      </c>
      <c r="K8" s="11">
        <f>(J8/D8)^(1/6)-1</f>
        <v>6.150807219140253E-2</v>
      </c>
      <c r="L8" s="8">
        <f>2555492*12/8/6.1/1000000</f>
        <v>0.62839967213114756</v>
      </c>
      <c r="M8" s="11">
        <f>L8/E8</f>
        <v>5.2776296852540136E-2</v>
      </c>
    </row>
    <row r="9" spans="1:13" ht="16.5">
      <c r="A9" s="1" t="s">
        <v>44</v>
      </c>
      <c r="B9" s="46"/>
      <c r="C9" s="47"/>
      <c r="D9" s="5">
        <v>41.241685720682106</v>
      </c>
      <c r="E9" s="5">
        <v>43.201465904432695</v>
      </c>
      <c r="F9" s="5">
        <v>41.682091221690385</v>
      </c>
      <c r="G9" s="5">
        <v>40.527491946948203</v>
      </c>
      <c r="H9" s="5">
        <v>39.308496987208365</v>
      </c>
      <c r="I9" s="5">
        <v>39.863138563871289</v>
      </c>
      <c r="J9" s="5">
        <v>40.584047050283388</v>
      </c>
      <c r="K9" s="11">
        <f>(J9/D9)^(1/6)-1</f>
        <v>-2.6754935676196467E-3</v>
      </c>
      <c r="L9" s="8">
        <f>9275942*12/8/6.1/1000000</f>
        <v>2.2809693442622954</v>
      </c>
      <c r="M9" s="11">
        <f>L9/E9</f>
        <v>5.2798424694849438E-2</v>
      </c>
    </row>
    <row r="10" spans="1:13" ht="16.5">
      <c r="A10" s="1" t="s">
        <v>16</v>
      </c>
      <c r="B10" s="46"/>
      <c r="C10" s="47"/>
      <c r="D10" s="5">
        <v>247.31428491804854</v>
      </c>
      <c r="E10" s="6">
        <v>266.21020833392248</v>
      </c>
      <c r="F10" s="5">
        <v>287.93489932755557</v>
      </c>
      <c r="G10" s="5">
        <v>313.29077430410001</v>
      </c>
      <c r="H10" s="5"/>
      <c r="I10" s="5"/>
      <c r="J10" s="5"/>
      <c r="K10" s="11">
        <f>(G10/D10)^(1/6)-1</f>
        <v>4.0198925155531695E-2</v>
      </c>
      <c r="L10" s="8">
        <f>13308702*12/8/6.1/1000000</f>
        <v>3.2726316393442625</v>
      </c>
      <c r="M10" s="11">
        <f>L10/E10</f>
        <v>1.229341151049781E-2</v>
      </c>
    </row>
    <row r="11" spans="1:13" ht="16.5">
      <c r="A11" s="1" t="s">
        <v>17</v>
      </c>
      <c r="B11" s="46"/>
      <c r="C11" s="47"/>
      <c r="D11" s="5">
        <v>27.913626687261761</v>
      </c>
      <c r="E11" s="5">
        <v>29.837633716651386</v>
      </c>
      <c r="F11" s="5">
        <v>31.705030554987502</v>
      </c>
      <c r="G11" s="5">
        <v>33.6224410007244</v>
      </c>
      <c r="H11" s="5">
        <v>35.722989562290003</v>
      </c>
      <c r="I11" s="5">
        <v>38.017992652544045</v>
      </c>
      <c r="J11" s="5">
        <v>40.519827867512454</v>
      </c>
      <c r="K11" s="11">
        <f>(J11/D11)^(1/6)-1</f>
        <v>6.4082304371311904E-2</v>
      </c>
      <c r="L11" s="8">
        <f>9951853*12/8/6.1/1000000</f>
        <v>2.4471769672131147</v>
      </c>
      <c r="M11" s="11">
        <f>L11/E11</f>
        <v>8.201645581054999E-2</v>
      </c>
    </row>
    <row r="12" spans="1:13" ht="16.5">
      <c r="A12" s="1" t="s">
        <v>18</v>
      </c>
      <c r="B12" s="46"/>
      <c r="C12" s="47"/>
      <c r="D12" s="5">
        <v>9.700855362124992</v>
      </c>
      <c r="E12" s="5">
        <v>10.373874771243145</v>
      </c>
      <c r="F12" s="5">
        <v>9.515411653314592</v>
      </c>
      <c r="G12" s="5">
        <v>8.7376759376012281</v>
      </c>
      <c r="H12" s="5">
        <v>7.9260626548061026</v>
      </c>
      <c r="I12" s="5">
        <v>7.9507543611343392</v>
      </c>
      <c r="J12" s="5">
        <v>8.0461043086381672</v>
      </c>
      <c r="K12" s="11">
        <f>(J12/D12)^(1/6)-1</f>
        <v>-3.0690197242207784E-2</v>
      </c>
      <c r="L12" s="8">
        <f>5171493*12/8/6.1/1000000</f>
        <v>1.2716786065573771</v>
      </c>
      <c r="M12" s="11">
        <f>L12/E12</f>
        <v>0.12258472697998325</v>
      </c>
    </row>
    <row r="13" spans="1:13" ht="16.5">
      <c r="A13" s="3" t="s">
        <v>19</v>
      </c>
      <c r="B13" s="48" t="s">
        <v>20</v>
      </c>
      <c r="C13" s="47" t="s">
        <v>9</v>
      </c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16.5">
      <c r="A14" s="3" t="s">
        <v>21</v>
      </c>
      <c r="B14" s="49"/>
      <c r="C14" s="47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16.5">
      <c r="A15" s="3" t="s">
        <v>22</v>
      </c>
      <c r="B15" s="49"/>
      <c r="C15" s="47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16.5">
      <c r="A16" s="3" t="s">
        <v>23</v>
      </c>
      <c r="B16" s="49"/>
      <c r="C16" s="47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16.5">
      <c r="A17" s="1" t="s">
        <v>24</v>
      </c>
      <c r="B17" s="45" t="s">
        <v>25</v>
      </c>
      <c r="C17" s="47" t="s">
        <v>9</v>
      </c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16.5">
      <c r="A18" s="1" t="s">
        <v>26</v>
      </c>
      <c r="B18" s="46"/>
      <c r="C18" s="47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16.5">
      <c r="A19" s="3" t="s">
        <v>27</v>
      </c>
      <c r="B19" s="48" t="s">
        <v>28</v>
      </c>
      <c r="C19" s="47" t="s">
        <v>5</v>
      </c>
      <c r="D19" s="2"/>
      <c r="E19" s="7">
        <v>20.491803278688529</v>
      </c>
      <c r="F19" s="7">
        <v>22.540983606557376</v>
      </c>
      <c r="G19" s="7">
        <v>24.795081967213118</v>
      </c>
      <c r="H19" s="7">
        <v>27.273224043715853</v>
      </c>
      <c r="I19" s="7">
        <v>30</v>
      </c>
      <c r="J19" s="7">
        <v>33.000000000000007</v>
      </c>
      <c r="K19" s="11">
        <v>9.9984973293438584E-2</v>
      </c>
      <c r="L19" s="8">
        <f>46155480*12/8/6.1/1000000</f>
        <v>11.349708196721311</v>
      </c>
      <c r="M19" s="11">
        <f>L19/E19</f>
        <v>0.55386575999999987</v>
      </c>
    </row>
    <row r="20" spans="1:13" ht="16.5">
      <c r="A20" s="3" t="s">
        <v>29</v>
      </c>
      <c r="B20" s="49"/>
      <c r="C20" s="47"/>
      <c r="D20" s="5">
        <v>110.09443974268238</v>
      </c>
      <c r="E20" s="5">
        <v>133.78578343897715</v>
      </c>
      <c r="F20" s="5">
        <v>154.66272358059427</v>
      </c>
      <c r="G20" s="5">
        <v>163.29670199594287</v>
      </c>
      <c r="H20" s="5">
        <v>172.71512990525309</v>
      </c>
      <c r="I20" s="5">
        <v>182.99659143224332</v>
      </c>
      <c r="J20" s="5">
        <v>194.2277207107098</v>
      </c>
      <c r="K20" s="11">
        <f>(J20/D20)^(1/6)-1</f>
        <v>9.9236071442189377E-2</v>
      </c>
      <c r="L20" s="8">
        <f>26578707*12/8/6.1/1000000</f>
        <v>6.5357476229508205</v>
      </c>
      <c r="M20" s="11">
        <f>L20/E20</f>
        <v>4.8852332848444459E-2</v>
      </c>
    </row>
    <row r="21" spans="1:13" ht="16.5">
      <c r="A21" s="1" t="s">
        <v>30</v>
      </c>
      <c r="B21" s="45" t="s">
        <v>31</v>
      </c>
      <c r="C21" s="47" t="s">
        <v>32</v>
      </c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ht="16.5">
      <c r="A22" s="1" t="s">
        <v>33</v>
      </c>
      <c r="B22" s="45"/>
      <c r="C22" s="47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ht="16.5">
      <c r="A23" s="1" t="s">
        <v>34</v>
      </c>
      <c r="B23" s="46"/>
      <c r="C23" s="47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16.5">
      <c r="A24" s="1" t="s">
        <v>35</v>
      </c>
      <c r="B24" s="46"/>
      <c r="C24" s="47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ht="16.5">
      <c r="A25" s="1" t="s">
        <v>36</v>
      </c>
      <c r="B25" s="46"/>
      <c r="C25" s="47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ht="16.5">
      <c r="A26" s="3" t="s">
        <v>37</v>
      </c>
      <c r="B26" s="48" t="s">
        <v>38</v>
      </c>
      <c r="C26" s="47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ht="16.5">
      <c r="A27" s="3" t="s">
        <v>40</v>
      </c>
      <c r="B27" s="48"/>
      <c r="C27" s="47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ht="16.5">
      <c r="A28" s="3" t="s">
        <v>41</v>
      </c>
      <c r="B28" s="48"/>
      <c r="C28" s="47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ht="16.5">
      <c r="A29" s="3" t="s">
        <v>42</v>
      </c>
      <c r="B29" s="49"/>
      <c r="C29" s="47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16.5">
      <c r="A30" s="44" t="s">
        <v>43</v>
      </c>
      <c r="B30" s="44"/>
      <c r="C30" s="44"/>
      <c r="D30" s="44"/>
      <c r="E30" s="44"/>
      <c r="F30" s="44"/>
      <c r="G30" s="44"/>
      <c r="H30" s="44"/>
      <c r="I30" s="44"/>
      <c r="J30" s="44"/>
      <c r="K30" s="9"/>
      <c r="L30" s="2"/>
      <c r="M30" s="2"/>
    </row>
    <row r="31" spans="1:13">
      <c r="D31" s="4"/>
      <c r="E31" s="4"/>
      <c r="F31" s="4"/>
      <c r="G31" s="4"/>
      <c r="H31" s="4"/>
      <c r="I31" s="4"/>
      <c r="J31" s="4"/>
      <c r="K31" s="10"/>
    </row>
  </sheetData>
  <mergeCells count="30">
    <mergeCell ref="L1:L2"/>
    <mergeCell ref="K1:K2"/>
    <mergeCell ref="M1:M2"/>
    <mergeCell ref="A1:A2"/>
    <mergeCell ref="B1:B2"/>
    <mergeCell ref="C1:C2"/>
    <mergeCell ref="D1:D2"/>
    <mergeCell ref="E1:E2"/>
    <mergeCell ref="G1:G2"/>
    <mergeCell ref="H1:H2"/>
    <mergeCell ref="I1:I2"/>
    <mergeCell ref="J1:J2"/>
    <mergeCell ref="B3:B4"/>
    <mergeCell ref="C3:C4"/>
    <mergeCell ref="F1:F2"/>
    <mergeCell ref="B5:B7"/>
    <mergeCell ref="C5:C7"/>
    <mergeCell ref="B8:B12"/>
    <mergeCell ref="C8:C12"/>
    <mergeCell ref="B13:B16"/>
    <mergeCell ref="C13:C16"/>
    <mergeCell ref="B26:B29"/>
    <mergeCell ref="C26:C29"/>
    <mergeCell ref="A30:J30"/>
    <mergeCell ref="B17:B18"/>
    <mergeCell ref="C17:C18"/>
    <mergeCell ref="B19:B20"/>
    <mergeCell ref="C19:C20"/>
    <mergeCell ref="B21:B25"/>
    <mergeCell ref="C21:C25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Y49"/>
  <sheetViews>
    <sheetView tabSelected="1" workbookViewId="0">
      <selection activeCell="D13" sqref="D13"/>
    </sheetView>
  </sheetViews>
  <sheetFormatPr defaultRowHeight="13.5"/>
  <cols>
    <col min="1" max="1" width="30.625" customWidth="1"/>
    <col min="2" max="3" width="11.125" customWidth="1"/>
    <col min="4" max="4" width="14.125" customWidth="1"/>
    <col min="5" max="6" width="8.25" bestFit="1" customWidth="1"/>
    <col min="7" max="7" width="11.125" customWidth="1"/>
    <col min="8" max="8" width="8.5" bestFit="1" customWidth="1"/>
    <col min="9" max="9" width="10.375" customWidth="1"/>
    <col min="10" max="10" width="22" customWidth="1"/>
    <col min="11" max="11" width="16.375" customWidth="1"/>
    <col min="12" max="12" width="18" customWidth="1"/>
    <col min="13" max="13" width="14.375" customWidth="1"/>
    <col min="14" max="14" width="13.625" customWidth="1"/>
    <col min="15" max="15" width="16.5" customWidth="1"/>
    <col min="16" max="22" width="11.625" customWidth="1"/>
    <col min="23" max="29" width="11.625" hidden="1" customWidth="1"/>
    <col min="30" max="30" width="11.875" hidden="1" customWidth="1"/>
    <col min="31" max="31" width="29.375" bestFit="1" customWidth="1"/>
    <col min="32" max="37" width="7.25" bestFit="1" customWidth="1"/>
    <col min="38" max="38" width="17.25" customWidth="1"/>
  </cols>
  <sheetData>
    <row r="1" spans="1:51" ht="13.5" customHeight="1">
      <c r="A1" s="67" t="s">
        <v>0</v>
      </c>
      <c r="B1" s="69" t="s">
        <v>50</v>
      </c>
      <c r="C1" s="64" t="s">
        <v>49</v>
      </c>
      <c r="D1" s="64" t="s">
        <v>51</v>
      </c>
      <c r="E1" s="64" t="s">
        <v>52</v>
      </c>
      <c r="F1" s="64" t="s">
        <v>53</v>
      </c>
      <c r="G1" s="64" t="s">
        <v>54</v>
      </c>
      <c r="H1" s="64" t="s">
        <v>55</v>
      </c>
      <c r="I1" s="64" t="s">
        <v>56</v>
      </c>
      <c r="J1" s="67" t="s">
        <v>0</v>
      </c>
      <c r="K1" s="64" t="s">
        <v>69</v>
      </c>
      <c r="L1" s="64" t="s">
        <v>66</v>
      </c>
      <c r="M1" s="64" t="s">
        <v>67</v>
      </c>
      <c r="N1" s="64" t="s">
        <v>68</v>
      </c>
      <c r="O1" s="64" t="s">
        <v>64</v>
      </c>
      <c r="P1" s="69">
        <v>2014</v>
      </c>
      <c r="Q1" s="69">
        <v>2015</v>
      </c>
      <c r="R1" s="69">
        <v>2016</v>
      </c>
      <c r="S1" s="69">
        <v>2017</v>
      </c>
      <c r="T1" s="69">
        <v>2018</v>
      </c>
      <c r="U1" s="69">
        <v>2019</v>
      </c>
      <c r="V1" s="69">
        <v>2020</v>
      </c>
      <c r="W1" s="58" t="s">
        <v>46</v>
      </c>
      <c r="X1" s="18"/>
      <c r="Y1" s="18"/>
      <c r="Z1" s="18"/>
      <c r="AA1" s="18"/>
      <c r="AB1" s="18"/>
      <c r="AC1" s="56" t="s">
        <v>45</v>
      </c>
      <c r="AD1" s="56" t="s">
        <v>48</v>
      </c>
      <c r="AE1" s="66" t="s">
        <v>0</v>
      </c>
      <c r="AF1" s="61" t="s">
        <v>65</v>
      </c>
      <c r="AG1" s="62"/>
      <c r="AH1" s="62"/>
      <c r="AI1" s="62"/>
      <c r="AJ1" s="62"/>
      <c r="AK1" s="63"/>
      <c r="AL1" s="60" t="s">
        <v>74</v>
      </c>
    </row>
    <row r="2" spans="1:51" ht="13.5" customHeight="1">
      <c r="A2" s="68"/>
      <c r="B2" s="69"/>
      <c r="C2" s="65"/>
      <c r="D2" s="65"/>
      <c r="E2" s="65"/>
      <c r="F2" s="65"/>
      <c r="G2" s="65"/>
      <c r="H2" s="65"/>
      <c r="I2" s="65"/>
      <c r="J2" s="68"/>
      <c r="K2" s="65"/>
      <c r="L2" s="65"/>
      <c r="M2" s="65"/>
      <c r="N2" s="65"/>
      <c r="O2" s="65"/>
      <c r="P2" s="69"/>
      <c r="Q2" s="69"/>
      <c r="R2" s="69"/>
      <c r="S2" s="69"/>
      <c r="T2" s="69"/>
      <c r="U2" s="69"/>
      <c r="V2" s="69"/>
      <c r="W2" s="58"/>
      <c r="X2" s="18"/>
      <c r="Y2" s="18"/>
      <c r="Z2" s="18"/>
      <c r="AA2" s="18"/>
      <c r="AB2" s="18"/>
      <c r="AC2" s="57"/>
      <c r="AD2" s="57"/>
      <c r="AE2" s="66"/>
      <c r="AF2" s="37">
        <v>2015</v>
      </c>
      <c r="AG2" s="30">
        <v>2016</v>
      </c>
      <c r="AH2" s="30">
        <v>2017</v>
      </c>
      <c r="AI2" s="30">
        <v>2018</v>
      </c>
      <c r="AJ2" s="30">
        <v>2019</v>
      </c>
      <c r="AK2" s="30">
        <v>2020</v>
      </c>
      <c r="AL2" s="60"/>
    </row>
    <row r="3" spans="1:51">
      <c r="A3" s="25" t="s">
        <v>3</v>
      </c>
      <c r="B3" s="25">
        <v>4965</v>
      </c>
      <c r="C3" s="25">
        <v>5059</v>
      </c>
      <c r="D3" s="25">
        <v>4400</v>
      </c>
      <c r="E3" s="20">
        <v>8000</v>
      </c>
      <c r="F3" s="20">
        <v>9600</v>
      </c>
      <c r="G3" s="20">
        <v>11520</v>
      </c>
      <c r="H3" s="20">
        <v>13824</v>
      </c>
      <c r="I3" s="20">
        <v>16588.8</v>
      </c>
      <c r="J3" s="26" t="s">
        <v>3</v>
      </c>
      <c r="K3" s="29">
        <v>0.12542067485493519</v>
      </c>
      <c r="L3" s="29">
        <v>0.1285518577915043</v>
      </c>
      <c r="M3" s="29">
        <v>0.1228040577893134</v>
      </c>
      <c r="N3" s="29">
        <v>0.11205591903648103</v>
      </c>
      <c r="O3" s="29">
        <v>0.10456819832221627</v>
      </c>
      <c r="P3" s="21">
        <v>86.788241991839769</v>
      </c>
      <c r="Q3" s="21">
        <v>89.463697016165668</v>
      </c>
      <c r="R3" s="21">
        <v>104.56612606756838</v>
      </c>
      <c r="S3" s="21">
        <v>122.42300646916716</v>
      </c>
      <c r="T3" s="21">
        <v>153.78356580072852</v>
      </c>
      <c r="U3" s="21">
        <v>202.24094609932433</v>
      </c>
      <c r="V3" s="21">
        <v>260.06715745988839</v>
      </c>
      <c r="W3" s="13">
        <v>0.20070808948147945</v>
      </c>
      <c r="X3" s="13">
        <v>0.2</v>
      </c>
      <c r="Y3" s="13">
        <v>0.2</v>
      </c>
      <c r="Z3" s="13">
        <v>0.2</v>
      </c>
      <c r="AA3" s="13">
        <v>0.2</v>
      </c>
      <c r="AB3" s="13">
        <v>0.2</v>
      </c>
      <c r="AC3" s="12">
        <v>7.2089909016393454</v>
      </c>
      <c r="AD3" s="13">
        <v>8.0580069257999862E-2</v>
      </c>
      <c r="AE3" s="26" t="s">
        <v>3</v>
      </c>
      <c r="AF3" s="20">
        <v>54572.855179861057</v>
      </c>
      <c r="AG3" s="20">
        <v>63785.33690121671</v>
      </c>
      <c r="AH3" s="20">
        <v>74678.033946191965</v>
      </c>
      <c r="AI3" s="20">
        <v>93807.975138444395</v>
      </c>
      <c r="AJ3" s="20">
        <v>123366.97712058785</v>
      </c>
      <c r="AK3" s="20">
        <v>158640.96605053192</v>
      </c>
      <c r="AL3" s="29">
        <v>0.2379061882139859</v>
      </c>
      <c r="AM3">
        <v>610</v>
      </c>
      <c r="AN3">
        <v>610</v>
      </c>
      <c r="AO3">
        <v>610</v>
      </c>
      <c r="AP3">
        <v>610</v>
      </c>
      <c r="AQ3">
        <v>610</v>
      </c>
      <c r="AS3" s="21">
        <v>7.6316685110430811</v>
      </c>
      <c r="AT3" s="21">
        <v>7.9963071313335714</v>
      </c>
      <c r="AU3" s="21">
        <v>7.5881986717157259</v>
      </c>
      <c r="AV3" s="21">
        <v>7.2965288593246829</v>
      </c>
      <c r="AW3" s="21">
        <v>6.989075313624034</v>
      </c>
      <c r="AX3" s="21">
        <v>7.1071175580309482</v>
      </c>
      <c r="AY3" s="21">
        <v>7.2614305217210573</v>
      </c>
    </row>
    <row r="4" spans="1:51">
      <c r="A4" s="25" t="s">
        <v>6</v>
      </c>
      <c r="B4" s="25">
        <v>272</v>
      </c>
      <c r="C4" s="25">
        <v>206</v>
      </c>
      <c r="D4" s="25">
        <v>129</v>
      </c>
      <c r="E4" s="20">
        <v>141.34529999999998</v>
      </c>
      <c r="F4" s="20">
        <v>154.87204520999995</v>
      </c>
      <c r="G4" s="20">
        <v>169.69329993659693</v>
      </c>
      <c r="H4" s="20">
        <v>185.93294874052924</v>
      </c>
      <c r="I4" s="20">
        <v>203.72673193499787</v>
      </c>
      <c r="J4" s="26" t="s">
        <v>6</v>
      </c>
      <c r="K4" s="29">
        <v>6.2377171867284316E-2</v>
      </c>
      <c r="L4" s="29">
        <v>6.3200449682448381E-2</v>
      </c>
      <c r="M4" s="29">
        <v>6.4385353840578155E-2</v>
      </c>
      <c r="N4" s="29">
        <v>6.4642937581867829E-2</v>
      </c>
      <c r="O4" s="29">
        <v>6.379974999477761E-2</v>
      </c>
      <c r="P4" s="21">
        <v>3.0258602793088594</v>
      </c>
      <c r="Q4" s="21">
        <v>3.4114412558551006</v>
      </c>
      <c r="R4" s="21">
        <v>3.714718055034274</v>
      </c>
      <c r="S4" s="21">
        <v>4.0171960797840063</v>
      </c>
      <c r="T4" s="21">
        <v>4.3206369307184742</v>
      </c>
      <c r="U4" s="21">
        <v>4.7152577542343943</v>
      </c>
      <c r="V4" s="21">
        <v>5.2347893071854532</v>
      </c>
      <c r="W4" s="13">
        <v>9.5658105812135741E-2</v>
      </c>
      <c r="X4" s="13">
        <v>9.5658105812135741E-2</v>
      </c>
      <c r="Y4" s="13">
        <v>9.5658105812135741E-2</v>
      </c>
      <c r="Z4" s="13">
        <v>9.5658105812135741E-2</v>
      </c>
      <c r="AA4" s="13">
        <v>9.5658105812135741E-2</v>
      </c>
      <c r="AB4" s="13">
        <v>9.5658105812135741E-2</v>
      </c>
      <c r="AC4" s="12">
        <v>0.21154991803278689</v>
      </c>
      <c r="AD4" s="13">
        <v>6.20118894527939E-2</v>
      </c>
      <c r="AE4" s="26" t="s">
        <v>6</v>
      </c>
      <c r="AF4" s="20">
        <v>2080.9791660716114</v>
      </c>
      <c r="AG4" s="20">
        <v>2265.978013570907</v>
      </c>
      <c r="AH4" s="20">
        <v>2450.4896086682438</v>
      </c>
      <c r="AI4" s="20">
        <v>2635.5885277382695</v>
      </c>
      <c r="AJ4" s="20">
        <v>2876.3072300829804</v>
      </c>
      <c r="AK4" s="20">
        <v>3193.2214773831265</v>
      </c>
      <c r="AL4" s="29">
        <v>8.9412268683099816E-2</v>
      </c>
      <c r="AM4">
        <v>610</v>
      </c>
      <c r="AN4">
        <v>610</v>
      </c>
      <c r="AO4">
        <v>610</v>
      </c>
      <c r="AP4">
        <v>610</v>
      </c>
      <c r="AQ4">
        <v>610</v>
      </c>
      <c r="AS4">
        <v>2</v>
      </c>
      <c r="AT4">
        <v>2</v>
      </c>
      <c r="AU4">
        <v>2</v>
      </c>
      <c r="AV4">
        <v>2</v>
      </c>
      <c r="AW4">
        <v>2</v>
      </c>
      <c r="AX4">
        <v>2</v>
      </c>
      <c r="AY4">
        <v>2</v>
      </c>
    </row>
    <row r="5" spans="1:51">
      <c r="A5" s="25" t="s">
        <v>7</v>
      </c>
      <c r="B5" s="25">
        <v>551</v>
      </c>
      <c r="C5" s="25">
        <v>505</v>
      </c>
      <c r="D5" s="25">
        <v>630</v>
      </c>
      <c r="E5" s="20">
        <v>700</v>
      </c>
      <c r="F5" s="20">
        <v>850</v>
      </c>
      <c r="G5" s="20">
        <v>900</v>
      </c>
      <c r="H5" s="20">
        <v>950</v>
      </c>
      <c r="I5" s="20">
        <v>1000</v>
      </c>
      <c r="J5" s="26" t="s">
        <v>7</v>
      </c>
      <c r="K5" s="29">
        <v>6.8114717776349032E-2</v>
      </c>
      <c r="L5" s="29">
        <v>8.7274086216519442E-2</v>
      </c>
      <c r="M5" s="29">
        <v>9.8706130531705141E-2</v>
      </c>
      <c r="N5" s="29">
        <v>0.10408574665632729</v>
      </c>
      <c r="O5" s="29">
        <v>0.10821007599884201</v>
      </c>
      <c r="P5" s="21">
        <v>15.990217402724829</v>
      </c>
      <c r="Q5" s="21">
        <v>17.92843247719566</v>
      </c>
      <c r="R5" s="21">
        <v>16.847181065543655</v>
      </c>
      <c r="S5" s="21">
        <v>15.966281439989062</v>
      </c>
      <c r="T5" s="21">
        <v>14.947499492867477</v>
      </c>
      <c r="U5" s="21">
        <v>14.962442978119867</v>
      </c>
      <c r="V5" s="21">
        <v>15.149645235556669</v>
      </c>
      <c r="W5" s="13">
        <v>-8.9596225542979413E-3</v>
      </c>
      <c r="X5" s="13">
        <v>-8.9596225542979413E-3</v>
      </c>
      <c r="Y5" s="13">
        <v>-8.9596225542979413E-3</v>
      </c>
      <c r="Z5" s="13">
        <v>-8.9596225542979413E-3</v>
      </c>
      <c r="AA5" s="13">
        <v>-8.9596225542979413E-3</v>
      </c>
      <c r="AB5" s="13">
        <v>-8.9596225542979413E-3</v>
      </c>
      <c r="AC5" s="14">
        <v>420</v>
      </c>
      <c r="AD5" s="13">
        <v>5.19894957420294E-2</v>
      </c>
      <c r="AE5" s="26" t="s">
        <v>7</v>
      </c>
      <c r="AF5" s="20">
        <v>10936.343811089353</v>
      </c>
      <c r="AG5" s="20">
        <v>10276.78044998163</v>
      </c>
      <c r="AH5" s="20">
        <v>9739.4316783933282</v>
      </c>
      <c r="AI5" s="20">
        <v>9117.9746906491619</v>
      </c>
      <c r="AJ5" s="20">
        <v>9127.0902166531196</v>
      </c>
      <c r="AK5" s="20">
        <v>9241.2835936895681</v>
      </c>
      <c r="AL5" s="29">
        <v>-3.3121220681332497E-2</v>
      </c>
      <c r="AM5">
        <v>610</v>
      </c>
      <c r="AN5">
        <v>610</v>
      </c>
      <c r="AO5">
        <v>610</v>
      </c>
      <c r="AP5">
        <v>610</v>
      </c>
      <c r="AQ5">
        <v>610</v>
      </c>
      <c r="AS5" s="19">
        <v>15.263337022086162</v>
      </c>
      <c r="AT5" s="19">
        <v>15.992614262667143</v>
      </c>
      <c r="AU5" s="19">
        <v>15.176397343431452</v>
      </c>
      <c r="AV5" s="19">
        <v>14.593057718649366</v>
      </c>
      <c r="AW5" s="19">
        <v>13.978150627248068</v>
      </c>
      <c r="AX5" s="19">
        <v>14.214235116061896</v>
      </c>
      <c r="AY5" s="19">
        <v>14.522861043442115</v>
      </c>
    </row>
    <row r="6" spans="1:51">
      <c r="A6" s="25" t="s">
        <v>10</v>
      </c>
      <c r="B6" s="25">
        <v>2944</v>
      </c>
      <c r="C6" s="25">
        <v>3823</v>
      </c>
      <c r="D6" s="25">
        <v>3498</v>
      </c>
      <c r="E6" s="20">
        <v>3469.1274323111347</v>
      </c>
      <c r="F6" s="20">
        <v>3440.4931794207109</v>
      </c>
      <c r="G6" s="20">
        <v>3412.0952742732256</v>
      </c>
      <c r="H6" s="20">
        <v>3383.9317660492948</v>
      </c>
      <c r="I6" s="20">
        <v>3356.0007200316395</v>
      </c>
      <c r="J6" s="26" t="s">
        <v>10</v>
      </c>
      <c r="K6" s="29">
        <v>0.37473281850986717</v>
      </c>
      <c r="L6" s="29">
        <v>0.38649561057658316</v>
      </c>
      <c r="M6" s="29">
        <v>0.40016730105770865</v>
      </c>
      <c r="N6" s="29">
        <v>0.39027278494939582</v>
      </c>
      <c r="O6" s="29">
        <v>0.37882621806991196</v>
      </c>
      <c r="P6" s="21">
        <v>15.263337022086162</v>
      </c>
      <c r="Q6" s="21">
        <v>15.992614262667143</v>
      </c>
      <c r="R6" s="21">
        <v>15.176397343431452</v>
      </c>
      <c r="S6" s="21">
        <v>14.593057718649366</v>
      </c>
      <c r="T6" s="21">
        <v>13.978150627248068</v>
      </c>
      <c r="U6" s="21">
        <v>14.214235116061896</v>
      </c>
      <c r="V6" s="21">
        <v>14.522861043442115</v>
      </c>
      <c r="W6" s="13">
        <v>-8.2540216377544606E-3</v>
      </c>
      <c r="X6" s="13">
        <v>-8.2540216377544606E-3</v>
      </c>
      <c r="Y6" s="13">
        <v>-8.2540216377544606E-3</v>
      </c>
      <c r="Z6" s="13">
        <v>-8.2540216377544606E-3</v>
      </c>
      <c r="AA6" s="13">
        <v>-8.2540216377544606E-3</v>
      </c>
      <c r="AB6" s="13">
        <v>-8.2540216377544606E-3</v>
      </c>
      <c r="AC6" s="14">
        <v>2332</v>
      </c>
      <c r="AD6" s="13">
        <v>0.64721371842404996</v>
      </c>
      <c r="AE6" s="26" t="s">
        <v>10</v>
      </c>
      <c r="AF6" s="20">
        <v>9755.4947002269564</v>
      </c>
      <c r="AG6" s="20">
        <v>9257.6023794931862</v>
      </c>
      <c r="AH6" s="20">
        <v>8901.7652083761132</v>
      </c>
      <c r="AI6" s="20">
        <v>8526.6718826213219</v>
      </c>
      <c r="AJ6" s="20">
        <v>8670.6834207977572</v>
      </c>
      <c r="AK6" s="20">
        <v>8858.9452364996905</v>
      </c>
      <c r="AL6" s="29">
        <v>-1.909591326334692E-2</v>
      </c>
      <c r="AM6">
        <v>610</v>
      </c>
      <c r="AN6">
        <v>610</v>
      </c>
      <c r="AO6">
        <v>610</v>
      </c>
      <c r="AP6">
        <v>610</v>
      </c>
      <c r="AQ6">
        <v>610</v>
      </c>
    </row>
    <row r="7" spans="1:51">
      <c r="A7" s="25" t="s">
        <v>12</v>
      </c>
      <c r="B7" s="25">
        <v>1975</v>
      </c>
      <c r="C7" s="25">
        <v>674</v>
      </c>
      <c r="D7" s="25">
        <v>1608</v>
      </c>
      <c r="E7" s="20">
        <v>1600</v>
      </c>
      <c r="F7" s="20">
        <v>1418.1073528001962</v>
      </c>
      <c r="G7" s="20">
        <v>1256.8927900412375</v>
      </c>
      <c r="H7" s="20">
        <v>1114.0055670243951</v>
      </c>
      <c r="I7" s="20">
        <v>987.36217853602898</v>
      </c>
      <c r="J7" s="26" t="s">
        <v>12</v>
      </c>
      <c r="K7" s="29">
        <v>4.0655163614623104E-2</v>
      </c>
      <c r="L7" s="29">
        <v>3.4638385473292788E-2</v>
      </c>
      <c r="M7" s="29">
        <v>3.9039025927984659E-2</v>
      </c>
      <c r="N7" s="29">
        <v>4.4223707168493456E-2</v>
      </c>
      <c r="O7" s="29">
        <v>4.784516056035229E-2</v>
      </c>
      <c r="P7" s="21">
        <v>69.7868955</v>
      </c>
      <c r="Q7" s="21">
        <v>59.230894499999998</v>
      </c>
      <c r="R7" s="21">
        <v>64.517040062500001</v>
      </c>
      <c r="S7" s="21">
        <v>67.115314999999995</v>
      </c>
      <c r="T7" s="21">
        <v>52.780004999999996</v>
      </c>
      <c r="U7" s="21">
        <v>41.295466874999995</v>
      </c>
      <c r="V7" s="21">
        <v>33.830517093749997</v>
      </c>
      <c r="W7" s="13">
        <v>-0.11368290449987739</v>
      </c>
      <c r="X7" s="13">
        <v>-0.11368290449987739</v>
      </c>
      <c r="Y7" s="13">
        <v>-0.11368290449987739</v>
      </c>
      <c r="Z7" s="13">
        <v>-0.11368290449987739</v>
      </c>
      <c r="AA7" s="13">
        <v>-0.11368290449987739</v>
      </c>
      <c r="AB7" s="13">
        <v>-0.11368290449987739</v>
      </c>
      <c r="AC7" s="14">
        <v>1072</v>
      </c>
      <c r="AD7" s="13">
        <v>4.0165680434352903E-2</v>
      </c>
      <c r="AE7" s="26" t="s">
        <v>12</v>
      </c>
      <c r="AF7" s="20">
        <v>36130.845645000001</v>
      </c>
      <c r="AG7" s="20">
        <v>39355.394438125004</v>
      </c>
      <c r="AH7" s="20">
        <v>40940.342149999997</v>
      </c>
      <c r="AI7" s="20">
        <v>32195.803049999999</v>
      </c>
      <c r="AJ7" s="20">
        <v>25190.234793749998</v>
      </c>
      <c r="AK7" s="20">
        <v>20636.615427187498</v>
      </c>
      <c r="AL7" s="29">
        <v>-0.10597004791193332</v>
      </c>
      <c r="AM7">
        <v>610</v>
      </c>
      <c r="AN7">
        <v>610</v>
      </c>
      <c r="AO7">
        <v>610</v>
      </c>
      <c r="AP7">
        <v>610</v>
      </c>
      <c r="AQ7">
        <v>610</v>
      </c>
    </row>
    <row r="8" spans="1:51">
      <c r="A8" s="25" t="s">
        <v>13</v>
      </c>
      <c r="B8" s="25">
        <v>1004</v>
      </c>
      <c r="C8" s="25">
        <v>432</v>
      </c>
      <c r="D8" s="25">
        <v>383</v>
      </c>
      <c r="E8" s="20">
        <v>408.76944936186703</v>
      </c>
      <c r="F8" s="20">
        <v>436.27274864648552</v>
      </c>
      <c r="G8" s="20">
        <v>465.6265567514676</v>
      </c>
      <c r="H8" s="20">
        <v>496.95538175341915</v>
      </c>
      <c r="I8" s="20">
        <v>530.39210902548712</v>
      </c>
      <c r="J8" s="26" t="s">
        <v>13</v>
      </c>
      <c r="K8" s="29">
        <v>8.932306564613561E-2</v>
      </c>
      <c r="L8" s="29">
        <v>9.1973979997455435E-2</v>
      </c>
      <c r="M8" s="29">
        <v>9.5088698270294508E-2</v>
      </c>
      <c r="N8" s="29">
        <v>9.6305142797045093E-2</v>
      </c>
      <c r="O8" s="29">
        <v>9.6034454047051937E-2</v>
      </c>
      <c r="P8" s="21">
        <v>6.1257915035818069</v>
      </c>
      <c r="Q8" s="21">
        <v>7.2687539998958446</v>
      </c>
      <c r="R8" s="21">
        <v>7.5021367276805719</v>
      </c>
      <c r="S8" s="21">
        <v>7.7761256749909862</v>
      </c>
      <c r="T8" s="21">
        <v>8.0274757996260622</v>
      </c>
      <c r="U8" s="21">
        <v>8.4593712239335002</v>
      </c>
      <c r="V8" s="21">
        <v>9.0539928541845196</v>
      </c>
      <c r="W8" s="13">
        <v>6.7283157602785915E-2</v>
      </c>
      <c r="X8" s="13">
        <v>6.7283157602785915E-2</v>
      </c>
      <c r="Y8" s="13">
        <v>6.7283157602785915E-2</v>
      </c>
      <c r="Z8" s="13">
        <v>6.7283157602785915E-2</v>
      </c>
      <c r="AA8" s="13">
        <v>6.7283157602785915E-2</v>
      </c>
      <c r="AB8" s="13">
        <v>6.7283157602785915E-2</v>
      </c>
      <c r="AC8" s="12">
        <v>0.62839967213114756</v>
      </c>
      <c r="AD8" s="13">
        <v>8.6452185909738036E-2</v>
      </c>
      <c r="AE8" s="26" t="s">
        <v>13</v>
      </c>
      <c r="AF8" s="20">
        <v>4433.9399399364656</v>
      </c>
      <c r="AG8" s="20">
        <v>4576.3034038851492</v>
      </c>
      <c r="AH8" s="20">
        <v>4743.4366617445012</v>
      </c>
      <c r="AI8" s="20">
        <v>4896.7602377718977</v>
      </c>
      <c r="AJ8" s="20">
        <v>5160.2164465994347</v>
      </c>
      <c r="AK8" s="20">
        <v>5522.935641052557</v>
      </c>
      <c r="AL8" s="29">
        <v>4.4903142417858977E-2</v>
      </c>
      <c r="AM8">
        <v>610</v>
      </c>
      <c r="AN8">
        <v>610</v>
      </c>
      <c r="AO8">
        <v>610</v>
      </c>
      <c r="AP8">
        <v>610</v>
      </c>
      <c r="AQ8">
        <v>610</v>
      </c>
    </row>
    <row r="9" spans="1:51">
      <c r="A9" s="25" t="s">
        <v>15</v>
      </c>
      <c r="B9" s="25">
        <v>1264</v>
      </c>
      <c r="C9" s="25">
        <v>597</v>
      </c>
      <c r="D9" s="25">
        <v>1390</v>
      </c>
      <c r="E9" s="20">
        <v>1394.7453800166206</v>
      </c>
      <c r="F9" s="20">
        <v>1399.5069604875594</v>
      </c>
      <c r="G9" s="20">
        <v>1404.2847967202349</v>
      </c>
      <c r="H9" s="20">
        <v>1409.0789442108826</v>
      </c>
      <c r="I9" s="20">
        <v>1413.8894586451986</v>
      </c>
      <c r="J9" s="26" t="s">
        <v>15</v>
      </c>
      <c r="K9" s="29">
        <v>7.9544680332737039E-2</v>
      </c>
      <c r="L9" s="29">
        <v>8.1487936381075265E-2</v>
      </c>
      <c r="M9" s="29">
        <v>8.3619719886664931E-2</v>
      </c>
      <c r="N9" s="29">
        <v>8.2600797559759548E-2</v>
      </c>
      <c r="O9" s="29">
        <v>8.1317402673734399E-2</v>
      </c>
      <c r="P9" s="21">
        <v>27.926810328183745</v>
      </c>
      <c r="Q9" s="21">
        <v>29.385281414249974</v>
      </c>
      <c r="R9" s="21">
        <v>28.744446850857642</v>
      </c>
      <c r="S9" s="21">
        <v>28.154765080664529</v>
      </c>
      <c r="T9" s="21">
        <v>27.530661753611735</v>
      </c>
      <c r="U9" s="21">
        <v>27.965413779954389</v>
      </c>
      <c r="V9" s="21">
        <v>28.503758055939162</v>
      </c>
      <c r="W9" s="13">
        <v>3.4139424580004185E-3</v>
      </c>
      <c r="X9" s="13">
        <v>3.4139424580004185E-3</v>
      </c>
      <c r="Y9" s="13">
        <v>3.4139424580004185E-3</v>
      </c>
      <c r="Z9" s="13">
        <v>3.4139424580004185E-3</v>
      </c>
      <c r="AA9" s="13">
        <v>3.4139424580004185E-3</v>
      </c>
      <c r="AB9" s="13">
        <v>3.4139424580004185E-3</v>
      </c>
      <c r="AC9" s="12">
        <v>2.2809693442622954</v>
      </c>
      <c r="AD9" s="13">
        <v>7.7622851798049203E-2</v>
      </c>
      <c r="AE9" s="26" t="s">
        <v>15</v>
      </c>
      <c r="AF9" s="20">
        <v>17925.021662692485</v>
      </c>
      <c r="AG9" s="20">
        <v>17534.11257902316</v>
      </c>
      <c r="AH9" s="20">
        <v>17174.406699205363</v>
      </c>
      <c r="AI9" s="20">
        <v>16793.703669703158</v>
      </c>
      <c r="AJ9" s="20">
        <v>17058.902405772176</v>
      </c>
      <c r="AK9" s="20">
        <v>17387.29241412289</v>
      </c>
      <c r="AL9" s="29">
        <v>-6.0730791748310198E-3</v>
      </c>
      <c r="AM9">
        <v>610</v>
      </c>
      <c r="AN9">
        <v>610</v>
      </c>
      <c r="AO9">
        <v>610</v>
      </c>
      <c r="AP9">
        <v>610</v>
      </c>
      <c r="AQ9">
        <v>610</v>
      </c>
    </row>
    <row r="10" spans="1:51">
      <c r="A10" s="25" t="s">
        <v>16</v>
      </c>
      <c r="B10" s="25">
        <v>1654</v>
      </c>
      <c r="C10" s="25">
        <v>833</v>
      </c>
      <c r="D10" s="25">
        <v>1996</v>
      </c>
      <c r="E10" s="20">
        <v>3000</v>
      </c>
      <c r="F10" s="20">
        <v>3120.5967754665949</v>
      </c>
      <c r="G10" s="20">
        <v>3246.0414116841703</v>
      </c>
      <c r="H10" s="20">
        <v>3376.5287874442188</v>
      </c>
      <c r="I10" s="20">
        <v>3512.261615456187</v>
      </c>
      <c r="J10" s="26" t="s">
        <v>16</v>
      </c>
      <c r="K10" s="29">
        <v>0.15417030679891053</v>
      </c>
      <c r="L10" s="29">
        <v>0.14578889765738662</v>
      </c>
      <c r="M10" s="29">
        <v>0.13786314058438487</v>
      </c>
      <c r="N10" s="29">
        <v>0.13036826423131193</v>
      </c>
      <c r="O10" s="29">
        <v>0.12328084393436636</v>
      </c>
      <c r="P10" s="21">
        <v>223.20114213853881</v>
      </c>
      <c r="Q10" s="21">
        <v>29</v>
      </c>
      <c r="R10" s="21">
        <v>31.900000000000002</v>
      </c>
      <c r="S10" s="21">
        <v>35.090000000000003</v>
      </c>
      <c r="T10" s="21">
        <v>38.599000000000004</v>
      </c>
      <c r="U10" s="21">
        <v>42.458900000000007</v>
      </c>
      <c r="V10" s="21">
        <v>46.70479000000001</v>
      </c>
      <c r="W10" s="13">
        <v>4.0198925155531695E-2</v>
      </c>
      <c r="X10" s="13">
        <v>4.0198925155531695E-2</v>
      </c>
      <c r="Y10" s="13">
        <v>4.0198925155531695E-2</v>
      </c>
      <c r="Z10" s="13">
        <v>4.0198925155531695E-2</v>
      </c>
      <c r="AA10" s="13">
        <v>4.0198925155531695E-2</v>
      </c>
      <c r="AB10" s="13">
        <v>4.0198925155531695E-2</v>
      </c>
      <c r="AC10" s="12">
        <v>3.2726316393442625</v>
      </c>
      <c r="AD10" s="13">
        <v>1.362150859888954E-2</v>
      </c>
      <c r="AE10" s="26" t="s">
        <v>16</v>
      </c>
      <c r="AF10" s="20">
        <v>17690</v>
      </c>
      <c r="AG10" s="20">
        <v>19459</v>
      </c>
      <c r="AH10" s="20">
        <v>21404.9</v>
      </c>
      <c r="AI10" s="20">
        <v>23545.390000000003</v>
      </c>
      <c r="AJ10" s="20">
        <v>25899.929000000004</v>
      </c>
      <c r="AK10" s="20">
        <v>28489.921900000005</v>
      </c>
      <c r="AL10" s="29">
        <v>0.10000000000000009</v>
      </c>
      <c r="AM10">
        <v>610</v>
      </c>
      <c r="AN10">
        <v>610</v>
      </c>
      <c r="AO10">
        <v>610</v>
      </c>
      <c r="AP10">
        <v>610</v>
      </c>
      <c r="AQ10">
        <v>610</v>
      </c>
    </row>
    <row r="11" spans="1:51">
      <c r="A11" s="25" t="s">
        <v>17</v>
      </c>
      <c r="B11" s="25">
        <v>3676</v>
      </c>
      <c r="C11" s="25">
        <v>2328</v>
      </c>
      <c r="D11" s="25">
        <v>1492</v>
      </c>
      <c r="E11" s="20">
        <v>1587.6107981219973</v>
      </c>
      <c r="F11" s="20">
        <v>1689.3485565104324</v>
      </c>
      <c r="G11" s="20">
        <v>1797.6059048979703</v>
      </c>
      <c r="H11" s="20">
        <v>1912.8006336353096</v>
      </c>
      <c r="I11" s="20">
        <v>2035.3773060415658</v>
      </c>
      <c r="J11" s="26" t="s">
        <v>17</v>
      </c>
      <c r="K11" s="29">
        <v>9.0957564368701102E-2</v>
      </c>
      <c r="L11" s="29">
        <v>9.126683272921636E-2</v>
      </c>
      <c r="M11" s="29">
        <v>9.1404934911996361E-2</v>
      </c>
      <c r="N11" s="29">
        <v>9.1391010430704356E-2</v>
      </c>
      <c r="O11" s="29">
        <v>9.1243154308385727E-2</v>
      </c>
      <c r="P11" s="21">
        <v>25.192048085253738</v>
      </c>
      <c r="Q11" s="21">
        <v>26.928464429277874</v>
      </c>
      <c r="R11" s="21">
        <v>28.613790075876221</v>
      </c>
      <c r="S11" s="21">
        <v>30.344253003153771</v>
      </c>
      <c r="T11" s="21">
        <v>32.239998079966725</v>
      </c>
      <c r="U11" s="21">
        <v>34.311238368920996</v>
      </c>
      <c r="V11" s="21">
        <v>36.56914465042999</v>
      </c>
      <c r="W11" s="13">
        <v>6.4082304371311904E-2</v>
      </c>
      <c r="X11" s="13">
        <v>6.4082304371311904E-2</v>
      </c>
      <c r="Y11" s="13">
        <v>6.4082304371311904E-2</v>
      </c>
      <c r="Z11" s="13">
        <v>6.4082304371311904E-2</v>
      </c>
      <c r="AA11" s="13">
        <v>6.4082304371311904E-2</v>
      </c>
      <c r="AB11" s="13">
        <v>6.4082304371311904E-2</v>
      </c>
      <c r="AC11" s="12">
        <v>2.4471769672131147</v>
      </c>
      <c r="AD11" s="13">
        <v>9.0876959346869804E-2</v>
      </c>
      <c r="AE11" s="26" t="s">
        <v>17</v>
      </c>
      <c r="AF11" s="20">
        <v>16426.363301859503</v>
      </c>
      <c r="AG11" s="20">
        <v>17454.411946284494</v>
      </c>
      <c r="AH11" s="20">
        <v>18509.994331923801</v>
      </c>
      <c r="AI11" s="20">
        <v>19666.398828779704</v>
      </c>
      <c r="AJ11" s="20">
        <v>20929.855405041806</v>
      </c>
      <c r="AK11" s="20">
        <v>22307.178236762295</v>
      </c>
      <c r="AL11" s="29">
        <v>6.3115971405275806E-2</v>
      </c>
      <c r="AM11">
        <v>610</v>
      </c>
      <c r="AN11">
        <v>610</v>
      </c>
      <c r="AO11">
        <v>610</v>
      </c>
      <c r="AP11">
        <v>610</v>
      </c>
      <c r="AQ11">
        <v>610</v>
      </c>
    </row>
    <row r="12" spans="1:51">
      <c r="A12" s="25" t="s">
        <v>18</v>
      </c>
      <c r="B12" s="25">
        <v>812</v>
      </c>
      <c r="C12" s="25">
        <v>658</v>
      </c>
      <c r="D12" s="25">
        <v>775</v>
      </c>
      <c r="E12" s="20">
        <v>752.07261924059605</v>
      </c>
      <c r="F12" s="20">
        <v>729.82351562762653</v>
      </c>
      <c r="G12" s="20">
        <v>708.23262320186996</v>
      </c>
      <c r="H12" s="20">
        <v>687.28046962976578</v>
      </c>
      <c r="I12" s="20">
        <v>666.94815864176121</v>
      </c>
      <c r="J12" s="26" t="s">
        <v>18</v>
      </c>
      <c r="K12" s="29">
        <v>0.21675274688288587</v>
      </c>
      <c r="L12" s="29">
        <v>0.22880515459248246</v>
      </c>
      <c r="M12" s="29">
        <v>0.24439175242162325</v>
      </c>
      <c r="N12" s="29">
        <v>0.23616941757129828</v>
      </c>
      <c r="O12" s="29">
        <v>0.22618689870405237</v>
      </c>
      <c r="P12" s="21">
        <v>5.7882375525053886</v>
      </c>
      <c r="Q12" s="21">
        <v>6.1956310883191135</v>
      </c>
      <c r="R12" s="21">
        <v>5.6880752420058558</v>
      </c>
      <c r="S12" s="21">
        <v>5.2290430036993767</v>
      </c>
      <c r="T12" s="21">
        <v>4.7507212322499566</v>
      </c>
      <c r="U12" s="21">
        <v>4.770682445092131</v>
      </c>
      <c r="V12" s="21">
        <v>4.8338681125303067</v>
      </c>
      <c r="W12" s="13">
        <v>-2.9583717108908281E-2</v>
      </c>
      <c r="X12" s="13">
        <v>-2.9583717108908281E-2</v>
      </c>
      <c r="Y12" s="13">
        <v>-2.9583717108908281E-2</v>
      </c>
      <c r="Z12" s="13">
        <v>-2.9583717108908281E-2</v>
      </c>
      <c r="AA12" s="13">
        <v>-2.9583717108908281E-2</v>
      </c>
      <c r="AB12" s="13">
        <v>-2.9583717108908281E-2</v>
      </c>
      <c r="AC12" s="12">
        <v>1.2716786065573771</v>
      </c>
      <c r="AD12" s="13">
        <v>0.20525408766750602</v>
      </c>
      <c r="AE12" s="26" t="s">
        <v>18</v>
      </c>
      <c r="AF12" s="20">
        <v>3779.334963874659</v>
      </c>
      <c r="AG12" s="20">
        <v>3469.7258976235721</v>
      </c>
      <c r="AH12" s="20">
        <v>3189.7162322566196</v>
      </c>
      <c r="AI12" s="20">
        <v>2897.9399516724734</v>
      </c>
      <c r="AJ12" s="20">
        <v>2910.1162915062</v>
      </c>
      <c r="AK12" s="20">
        <v>2948.6595486434871</v>
      </c>
      <c r="AL12" s="29">
        <v>-4.842757299247813E-2</v>
      </c>
      <c r="AM12">
        <v>610</v>
      </c>
      <c r="AN12">
        <v>610</v>
      </c>
      <c r="AO12">
        <v>610</v>
      </c>
      <c r="AP12">
        <v>610</v>
      </c>
      <c r="AQ12">
        <v>610</v>
      </c>
    </row>
    <row r="13" spans="1:51">
      <c r="A13" s="25" t="s">
        <v>19</v>
      </c>
      <c r="B13" s="25">
        <v>5823</v>
      </c>
      <c r="C13" s="25">
        <v>5894</v>
      </c>
      <c r="D13" s="25">
        <v>5122.5</v>
      </c>
      <c r="E13" s="20">
        <v>5488.055569871166</v>
      </c>
      <c r="F13" s="20">
        <v>5879.6981821364425</v>
      </c>
      <c r="G13" s="20">
        <v>6299.2894792845818</v>
      </c>
      <c r="H13" s="20">
        <v>6200</v>
      </c>
      <c r="I13" s="20">
        <v>6100</v>
      </c>
      <c r="J13" s="26" t="s">
        <v>19</v>
      </c>
      <c r="K13" s="29">
        <v>0.37839912540133425</v>
      </c>
      <c r="L13" s="29">
        <v>0.37153466618583397</v>
      </c>
      <c r="M13" s="29">
        <v>0.36487848688245067</v>
      </c>
      <c r="N13" s="29">
        <v>0.32871366562758619</v>
      </c>
      <c r="O13" s="29">
        <v>0.29401075664637499</v>
      </c>
      <c r="P13" s="21">
        <v>22.491456554041342</v>
      </c>
      <c r="Q13" s="21">
        <v>23.325513686621029</v>
      </c>
      <c r="R13" s="21">
        <v>23.775986268685863</v>
      </c>
      <c r="S13" s="21">
        <v>25.943338148938832</v>
      </c>
      <c r="T13" s="21">
        <v>28.301761917051053</v>
      </c>
      <c r="U13" s="21">
        <v>30.920328203649024</v>
      </c>
      <c r="V13" s="21">
        <v>34.012361024013899</v>
      </c>
      <c r="W13" s="13">
        <v>7.136272715884151E-2</v>
      </c>
      <c r="X13" s="13">
        <v>7.136272715884151E-2</v>
      </c>
      <c r="Y13" s="13">
        <v>7.136272715884151E-2</v>
      </c>
      <c r="Z13" s="13">
        <v>7.136272715884151E-2</v>
      </c>
      <c r="AA13" s="13">
        <v>7.136272715884151E-2</v>
      </c>
      <c r="AB13" s="13">
        <v>7.136272715884151E-2</v>
      </c>
      <c r="AC13" s="14">
        <v>3415</v>
      </c>
      <c r="AD13" s="14">
        <v>0.32491377637063301</v>
      </c>
      <c r="AE13" s="26" t="s">
        <v>19</v>
      </c>
      <c r="AF13" s="20">
        <v>14228.563348838828</v>
      </c>
      <c r="AG13" s="20">
        <v>14503.351623898376</v>
      </c>
      <c r="AH13" s="20">
        <v>15825.436270852688</v>
      </c>
      <c r="AI13" s="20">
        <v>17264.074769401141</v>
      </c>
      <c r="AJ13" s="20">
        <v>18861.400204225905</v>
      </c>
      <c r="AK13" s="20">
        <v>20747.540224648477</v>
      </c>
      <c r="AL13" s="29">
        <v>7.8353401767800701E-2</v>
      </c>
      <c r="AM13">
        <v>610</v>
      </c>
      <c r="AN13">
        <v>610</v>
      </c>
      <c r="AO13">
        <v>610</v>
      </c>
      <c r="AP13">
        <v>610</v>
      </c>
      <c r="AQ13">
        <v>610</v>
      </c>
    </row>
    <row r="14" spans="1:51">
      <c r="A14" s="25" t="s">
        <v>61</v>
      </c>
      <c r="B14" s="25">
        <v>2048</v>
      </c>
      <c r="C14" s="25">
        <v>3163</v>
      </c>
      <c r="D14" s="25">
        <v>5056.5</v>
      </c>
      <c r="E14" s="20">
        <v>13000</v>
      </c>
      <c r="F14" s="20">
        <v>13500</v>
      </c>
      <c r="G14" s="20">
        <v>14000</v>
      </c>
      <c r="H14" s="20">
        <v>14500</v>
      </c>
      <c r="I14" s="20">
        <v>15000</v>
      </c>
      <c r="J14" s="26" t="s">
        <v>61</v>
      </c>
      <c r="K14" s="29">
        <v>5.198919278644621E-3</v>
      </c>
      <c r="L14" s="29">
        <v>4.7151770414311312E-3</v>
      </c>
      <c r="M14" s="29">
        <v>4.2705792385596495E-3</v>
      </c>
      <c r="N14" s="29">
        <v>3.8629693673808457E-3</v>
      </c>
      <c r="O14" s="29">
        <v>3.4901093516466006E-3</v>
      </c>
      <c r="P14" s="22">
        <v>2741.4950123828662</v>
      </c>
      <c r="Q14" s="22">
        <v>3288.7516213186068</v>
      </c>
      <c r="R14" s="22">
        <v>4099.2125993139198</v>
      </c>
      <c r="S14" s="22">
        <v>4693.5984262144375</v>
      </c>
      <c r="T14" s="22">
        <v>5374.1701980155358</v>
      </c>
      <c r="U14" s="22">
        <v>6153.4248767277841</v>
      </c>
      <c r="V14" s="22">
        <v>7045.6714838533135</v>
      </c>
      <c r="W14" s="13">
        <v>0.2</v>
      </c>
      <c r="X14" s="13">
        <v>0.1</v>
      </c>
      <c r="Y14" s="13">
        <v>0.1</v>
      </c>
      <c r="Z14" s="13">
        <v>0.1</v>
      </c>
      <c r="AA14" s="13">
        <v>0.1</v>
      </c>
      <c r="AB14" s="13">
        <v>0.1</v>
      </c>
      <c r="AC14" s="15">
        <v>3371</v>
      </c>
      <c r="AD14" s="15"/>
      <c r="AE14" s="26" t="s">
        <v>61</v>
      </c>
      <c r="AF14" s="20">
        <v>2006138.48900435</v>
      </c>
      <c r="AG14" s="20">
        <v>2500519.6855814909</v>
      </c>
      <c r="AH14" s="20">
        <v>2863095.039990807</v>
      </c>
      <c r="AI14" s="20">
        <v>3278243.8207894769</v>
      </c>
      <c r="AJ14" s="20">
        <v>3753589.1748039485</v>
      </c>
      <c r="AK14" s="20">
        <v>4297859.6051505208</v>
      </c>
      <c r="AL14" s="29">
        <v>0.16460396101572772</v>
      </c>
      <c r="AM14">
        <v>610</v>
      </c>
      <c r="AN14">
        <v>610</v>
      </c>
      <c r="AO14">
        <v>610</v>
      </c>
      <c r="AP14">
        <v>610</v>
      </c>
      <c r="AQ14">
        <v>610</v>
      </c>
    </row>
    <row r="15" spans="1:51">
      <c r="A15" s="25" t="s">
        <v>57</v>
      </c>
      <c r="B15" s="25">
        <v>2124</v>
      </c>
      <c r="C15" s="25">
        <v>1058</v>
      </c>
      <c r="D15" s="25">
        <v>1779</v>
      </c>
      <c r="E15" s="20">
        <v>1821.8073964238285</v>
      </c>
      <c r="F15" s="20">
        <v>1865.6448508513595</v>
      </c>
      <c r="G15" s="20">
        <v>1910.537149174276</v>
      </c>
      <c r="H15" s="20">
        <v>1956.5096736976905</v>
      </c>
      <c r="I15" s="20">
        <v>2003.5884174914129</v>
      </c>
      <c r="J15" s="26" t="s">
        <v>57</v>
      </c>
      <c r="K15" s="29">
        <v>6.8975667320544498E-2</v>
      </c>
      <c r="L15" s="29">
        <v>6.5316852717072604E-2</v>
      </c>
      <c r="M15" s="29">
        <v>7.7738656859939997E-2</v>
      </c>
      <c r="N15" s="29">
        <v>7.2946738855286242E-2</v>
      </c>
      <c r="O15" s="29">
        <v>6.7288155769070532E-2</v>
      </c>
      <c r="P15" s="21">
        <v>42.323441505923363</v>
      </c>
      <c r="Q15" s="21">
        <v>47.716656129296204</v>
      </c>
      <c r="R15" s="21">
        <v>43.298885220710162</v>
      </c>
      <c r="S15" s="21">
        <v>46.824579790632235</v>
      </c>
      <c r="T15" s="21">
        <v>40.289197677332631</v>
      </c>
      <c r="U15" s="21">
        <v>43.968969114082626</v>
      </c>
      <c r="V15" s="21">
        <v>48.813511660029874</v>
      </c>
      <c r="W15" s="13">
        <v>2.4062617438914247E-2</v>
      </c>
      <c r="X15" s="13">
        <v>2.4062617438914247E-2</v>
      </c>
      <c r="Y15" s="13">
        <v>2.4062617438914247E-2</v>
      </c>
      <c r="Z15" s="13">
        <v>2.4062617438914247E-2</v>
      </c>
      <c r="AA15" s="13">
        <v>2.4062617438914247E-2</v>
      </c>
      <c r="AB15" s="13">
        <v>2.4062617438914247E-2</v>
      </c>
      <c r="AC15" s="14">
        <v>1186</v>
      </c>
      <c r="AD15" s="14">
        <v>5.5159881170953197E-2</v>
      </c>
      <c r="AE15" s="26" t="s">
        <v>57</v>
      </c>
      <c r="AF15" s="20">
        <v>29107.160238870685</v>
      </c>
      <c r="AG15" s="20">
        <v>26412.319984633199</v>
      </c>
      <c r="AH15" s="20">
        <v>28562.993672285662</v>
      </c>
      <c r="AI15" s="20">
        <v>24576.410583172903</v>
      </c>
      <c r="AJ15" s="20">
        <v>26821.071159590403</v>
      </c>
      <c r="AK15" s="20">
        <v>29776.242112618223</v>
      </c>
      <c r="AL15" s="29">
        <v>4.5556718179440292E-3</v>
      </c>
      <c r="AM15">
        <v>610</v>
      </c>
      <c r="AN15">
        <v>610</v>
      </c>
      <c r="AO15">
        <v>610</v>
      </c>
      <c r="AP15">
        <v>610</v>
      </c>
      <c r="AQ15">
        <v>610</v>
      </c>
    </row>
    <row r="16" spans="1:51">
      <c r="A16" s="25" t="s">
        <v>24</v>
      </c>
      <c r="B16" s="25">
        <v>3836</v>
      </c>
      <c r="C16" s="25">
        <v>5119</v>
      </c>
      <c r="D16" s="25">
        <v>5377.5</v>
      </c>
      <c r="E16" s="20">
        <v>5543.8733963227387</v>
      </c>
      <c r="F16" s="20">
        <v>5715.3941858586732</v>
      </c>
      <c r="G16" s="20">
        <v>5892.2216227763001</v>
      </c>
      <c r="H16" s="20">
        <v>6074.5198883769644</v>
      </c>
      <c r="I16" s="20">
        <v>6262.4582435344355</v>
      </c>
      <c r="J16" s="26" t="s">
        <v>24</v>
      </c>
      <c r="K16" s="29">
        <v>0.5842901592393176</v>
      </c>
      <c r="L16" s="29">
        <v>0.58869076592280534</v>
      </c>
      <c r="M16" s="29">
        <v>0.59677979987925378</v>
      </c>
      <c r="N16" s="29">
        <v>0.5970269332411211</v>
      </c>
      <c r="O16" s="29">
        <v>0.59283989000349047</v>
      </c>
      <c r="P16" s="21">
        <v>14.423819574234983</v>
      </c>
      <c r="Q16" s="21">
        <v>15.893795647871034</v>
      </c>
      <c r="R16" s="21">
        <v>15.554458515926461</v>
      </c>
      <c r="S16" s="21">
        <v>15.915824075573667</v>
      </c>
      <c r="T16" s="21">
        <v>16.185835565184551</v>
      </c>
      <c r="U16" s="21">
        <v>16.679698637961298</v>
      </c>
      <c r="V16" s="21">
        <v>17.317196704392259</v>
      </c>
      <c r="W16" s="13">
        <v>3.0938799874056455E-2</v>
      </c>
      <c r="X16" s="13">
        <v>3.0938799874056455E-2</v>
      </c>
      <c r="Y16" s="13">
        <v>3.0938799874056455E-2</v>
      </c>
      <c r="Z16" s="13">
        <v>3.0938799874056455E-2</v>
      </c>
      <c r="AA16" s="13">
        <v>3.0938799874056455E-2</v>
      </c>
      <c r="AB16" s="13">
        <v>3.0938799874056455E-2</v>
      </c>
      <c r="AC16" s="14">
        <v>3585</v>
      </c>
      <c r="AD16" s="14">
        <v>0.50057616847078101</v>
      </c>
      <c r="AE16" s="26" t="s">
        <v>24</v>
      </c>
      <c r="AF16" s="20">
        <v>9695.2153452013299</v>
      </c>
      <c r="AG16" s="20">
        <v>9488.2196947151406</v>
      </c>
      <c r="AH16" s="20">
        <v>9708.6526860999365</v>
      </c>
      <c r="AI16" s="20">
        <v>9873.3596947625756</v>
      </c>
      <c r="AJ16" s="20">
        <v>10174.616169156392</v>
      </c>
      <c r="AK16" s="20">
        <v>10563.489989679278</v>
      </c>
      <c r="AL16" s="29">
        <v>1.7302221908372051E-2</v>
      </c>
      <c r="AM16">
        <v>610</v>
      </c>
      <c r="AN16">
        <v>610</v>
      </c>
      <c r="AO16">
        <v>610</v>
      </c>
      <c r="AP16">
        <v>610</v>
      </c>
      <c r="AQ16">
        <v>610</v>
      </c>
    </row>
    <row r="17" spans="1:43">
      <c r="A17" s="25" t="s">
        <v>26</v>
      </c>
      <c r="B17" s="25">
        <v>1547</v>
      </c>
      <c r="C17" s="25">
        <v>1124</v>
      </c>
      <c r="D17" s="25">
        <v>1170</v>
      </c>
      <c r="E17" s="20">
        <v>1185.0020442995174</v>
      </c>
      <c r="F17" s="20">
        <v>1200.1964487128507</v>
      </c>
      <c r="G17" s="20">
        <v>1215.5856797314093</v>
      </c>
      <c r="H17" s="20">
        <v>1231.1722354725969</v>
      </c>
      <c r="I17" s="20">
        <v>1246.9586460853284</v>
      </c>
      <c r="J17" s="26" t="s">
        <v>26</v>
      </c>
      <c r="K17" s="29">
        <v>5.3209417307360271E-2</v>
      </c>
      <c r="L17" s="29">
        <v>5.2680041344134544E-2</v>
      </c>
      <c r="M17" s="29">
        <v>5.3167533576944384E-2</v>
      </c>
      <c r="N17" s="29">
        <v>5.365690733009406E-2</v>
      </c>
      <c r="O17" s="29">
        <v>5.414808736755871E-2</v>
      </c>
      <c r="P17" s="21">
        <v>34.973545990556765</v>
      </c>
      <c r="Q17" s="21">
        <v>35.994908322318963</v>
      </c>
      <c r="R17" s="21">
        <v>36.509069266985556</v>
      </c>
      <c r="S17" s="21">
        <v>37.348777860126205</v>
      </c>
      <c r="T17" s="21">
        <v>37.480832292357768</v>
      </c>
      <c r="U17" s="21">
        <v>37.61519700907207</v>
      </c>
      <c r="V17" s="21">
        <v>37.751924419844748</v>
      </c>
      <c r="W17" s="13">
        <v>1.2822260085057602E-2</v>
      </c>
      <c r="X17" s="13">
        <v>1.2822260085057602E-2</v>
      </c>
      <c r="Y17" s="13">
        <v>1.2822260085057602E-2</v>
      </c>
      <c r="Z17" s="13">
        <v>1.2822260085057602E-2</v>
      </c>
      <c r="AA17" s="13">
        <v>1.2822260085057602E-2</v>
      </c>
      <c r="AB17" s="13">
        <v>1.2822260085057602E-2</v>
      </c>
      <c r="AC17" s="14">
        <v>780</v>
      </c>
      <c r="AD17" s="14">
        <v>4.8090818141925902E-2</v>
      </c>
      <c r="AE17" s="26" t="s">
        <v>26</v>
      </c>
      <c r="AF17" s="20">
        <v>21956.894076614568</v>
      </c>
      <c r="AG17" s="20">
        <v>22270.53225286119</v>
      </c>
      <c r="AH17" s="20">
        <v>22782.754494676985</v>
      </c>
      <c r="AI17" s="20">
        <v>22863.307698338238</v>
      </c>
      <c r="AJ17" s="20">
        <v>22945.270175533962</v>
      </c>
      <c r="AK17" s="20">
        <v>23028.673896105298</v>
      </c>
      <c r="AL17" s="29">
        <v>9.5773640967129481E-3</v>
      </c>
      <c r="AM17">
        <v>610</v>
      </c>
      <c r="AN17">
        <v>610</v>
      </c>
      <c r="AO17">
        <v>610</v>
      </c>
      <c r="AP17">
        <v>610</v>
      </c>
      <c r="AQ17">
        <v>610</v>
      </c>
    </row>
    <row r="18" spans="1:43">
      <c r="A18" s="25" t="s">
        <v>27</v>
      </c>
      <c r="B18" s="25">
        <v>1943</v>
      </c>
      <c r="C18" s="25">
        <v>5312</v>
      </c>
      <c r="D18" s="25">
        <v>6923</v>
      </c>
      <c r="E18" s="20">
        <v>9000</v>
      </c>
      <c r="F18" s="20">
        <v>10350</v>
      </c>
      <c r="G18" s="20">
        <v>10000</v>
      </c>
      <c r="H18" s="20">
        <v>9500</v>
      </c>
      <c r="I18" s="20">
        <v>9500</v>
      </c>
      <c r="J18" s="26" t="s">
        <v>27</v>
      </c>
      <c r="K18" s="29">
        <v>0.65454545454545454</v>
      </c>
      <c r="L18" s="29">
        <v>0.6842975206611569</v>
      </c>
      <c r="M18" s="29">
        <v>0.60108194750550969</v>
      </c>
      <c r="N18" s="29">
        <v>0.51912568306010931</v>
      </c>
      <c r="O18" s="29">
        <v>0.47193243914555383</v>
      </c>
      <c r="P18" s="21"/>
      <c r="Q18" s="21">
        <v>20.491803278688529</v>
      </c>
      <c r="R18" s="21">
        <v>22.540983606557376</v>
      </c>
      <c r="S18" s="21">
        <v>24.795081967213118</v>
      </c>
      <c r="T18" s="21">
        <v>27.273224043715853</v>
      </c>
      <c r="U18" s="21">
        <v>30</v>
      </c>
      <c r="V18" s="21">
        <v>33.000000000000007</v>
      </c>
      <c r="W18" s="13">
        <v>0.15</v>
      </c>
      <c r="X18" s="13">
        <v>0.15</v>
      </c>
      <c r="Y18" s="13">
        <v>0.15</v>
      </c>
      <c r="Z18" s="13">
        <v>0.15</v>
      </c>
      <c r="AA18" s="13">
        <v>0.15</v>
      </c>
      <c r="AB18" s="13">
        <v>0.15</v>
      </c>
      <c r="AC18" s="12">
        <v>11.349708196721311</v>
      </c>
      <c r="AD18" s="13">
        <v>0.55386575999999987</v>
      </c>
      <c r="AE18" s="26" t="s">
        <v>27</v>
      </c>
      <c r="AF18" s="20">
        <v>12500.000000000004</v>
      </c>
      <c r="AG18" s="20">
        <v>13750</v>
      </c>
      <c r="AH18" s="20">
        <v>15125.000000000002</v>
      </c>
      <c r="AI18" s="20">
        <v>16636.666666666672</v>
      </c>
      <c r="AJ18" s="20">
        <v>18300</v>
      </c>
      <c r="AK18" s="20">
        <v>20130.000000000004</v>
      </c>
      <c r="AL18" s="29">
        <v>9.9984973293438584E-2</v>
      </c>
      <c r="AM18">
        <v>610</v>
      </c>
      <c r="AN18">
        <v>610</v>
      </c>
      <c r="AO18">
        <v>610</v>
      </c>
      <c r="AP18">
        <v>610</v>
      </c>
      <c r="AQ18">
        <v>610</v>
      </c>
    </row>
    <row r="19" spans="1:43">
      <c r="A19" s="25" t="s">
        <v>29</v>
      </c>
      <c r="B19" s="25">
        <v>7187</v>
      </c>
      <c r="C19" s="25">
        <v>5131</v>
      </c>
      <c r="D19" s="25">
        <v>3986</v>
      </c>
      <c r="E19" s="20">
        <v>5000</v>
      </c>
      <c r="F19" s="20">
        <v>5338.7656395548347</v>
      </c>
      <c r="G19" s="20">
        <v>5700.4837108182683</v>
      </c>
      <c r="H19" s="20">
        <v>6086.7093128317219</v>
      </c>
      <c r="I19" s="20">
        <v>6499.1029074608832</v>
      </c>
      <c r="J19" s="26" t="s">
        <v>29</v>
      </c>
      <c r="K19" s="29">
        <v>0.25531684491153661</v>
      </c>
      <c r="L19" s="29">
        <v>0.26993780781049126</v>
      </c>
      <c r="M19" s="29">
        <v>0.28548611138842311</v>
      </c>
      <c r="N19" s="29">
        <v>0.2877022249733916</v>
      </c>
      <c r="O19" s="29">
        <v>0.28943154284760358</v>
      </c>
      <c r="P19" s="21">
        <v>24.840057966942712</v>
      </c>
      <c r="Q19" s="21">
        <v>26.56316730180891</v>
      </c>
      <c r="R19" s="21">
        <v>32.10411484724186</v>
      </c>
      <c r="S19" s="21">
        <v>32.422560181294465</v>
      </c>
      <c r="T19" s="21">
        <v>32.733834995293087</v>
      </c>
      <c r="U19" s="21">
        <v>34.682428991195913</v>
      </c>
      <c r="V19" s="21">
        <v>36.811008767697274</v>
      </c>
      <c r="W19" s="13">
        <v>6.7753127910966882E-2</v>
      </c>
      <c r="X19" s="13">
        <v>6.7753127910966882E-2</v>
      </c>
      <c r="Y19" s="13">
        <v>6.7753127910966882E-2</v>
      </c>
      <c r="Z19" s="13">
        <v>6.7753127910966882E-2</v>
      </c>
      <c r="AA19" s="13">
        <v>6.7753127910966882E-2</v>
      </c>
      <c r="AB19" s="13">
        <v>6.7753127910966882E-2</v>
      </c>
      <c r="AC19" s="12">
        <v>6.5357476229508205</v>
      </c>
      <c r="AD19" s="13">
        <v>0.24604549407426071</v>
      </c>
      <c r="AE19" s="26" t="s">
        <v>29</v>
      </c>
      <c r="AF19" s="20">
        <v>16203.532054103436</v>
      </c>
      <c r="AG19" s="20">
        <v>19583.510056817533</v>
      </c>
      <c r="AH19" s="20">
        <v>19777.761710589624</v>
      </c>
      <c r="AI19" s="20">
        <v>19967.639347128785</v>
      </c>
      <c r="AJ19" s="20">
        <v>21156.281684629506</v>
      </c>
      <c r="AK19" s="20">
        <v>22454.715348295336</v>
      </c>
      <c r="AL19" s="29">
        <v>6.7430412543448393E-2</v>
      </c>
      <c r="AM19">
        <v>610</v>
      </c>
      <c r="AN19">
        <v>610</v>
      </c>
      <c r="AO19">
        <v>610</v>
      </c>
      <c r="AP19">
        <v>610</v>
      </c>
      <c r="AQ19">
        <v>610</v>
      </c>
    </row>
    <row r="20" spans="1:43">
      <c r="A20" s="25" t="s">
        <v>30</v>
      </c>
      <c r="B20" s="25">
        <v>790</v>
      </c>
      <c r="C20" s="25">
        <v>108</v>
      </c>
      <c r="D20" s="25">
        <v>400</v>
      </c>
      <c r="E20" s="20">
        <v>370.91289819035853</v>
      </c>
      <c r="F20" s="20">
        <v>343.94094510992818</v>
      </c>
      <c r="G20" s="20">
        <v>318.93033189263622</v>
      </c>
      <c r="H20" s="20">
        <v>295.73843430777657</v>
      </c>
      <c r="I20" s="20">
        <v>274.23299943844091</v>
      </c>
      <c r="J20" s="26" t="s">
        <v>30</v>
      </c>
      <c r="K20" s="29">
        <v>8.2630194252489741E-2</v>
      </c>
      <c r="L20" s="29">
        <v>9.0681012453123933E-2</v>
      </c>
      <c r="M20" s="29">
        <v>9.4987432001932159E-2</v>
      </c>
      <c r="N20" s="29">
        <v>9.7932227133338559E-2</v>
      </c>
      <c r="O20" s="29">
        <v>5.0479928537850466E-2</v>
      </c>
      <c r="P20" s="23">
        <v>14.008753079002407</v>
      </c>
      <c r="Q20" s="23">
        <v>9.6081853400844253</v>
      </c>
      <c r="R20" s="23">
        <v>7.3587377708637396</v>
      </c>
      <c r="S20" s="23">
        <v>6.2178134063707668</v>
      </c>
      <c r="T20" s="23">
        <v>5.5042714456100281</v>
      </c>
      <c r="U20" s="23">
        <v>4.9505369132725541</v>
      </c>
      <c r="V20" s="23">
        <v>8.9057632841990113</v>
      </c>
      <c r="W20" s="11">
        <v>-7.2717754524103673E-2</v>
      </c>
      <c r="X20" s="11">
        <v>-7.2717754524103673E-2</v>
      </c>
      <c r="Y20" s="11">
        <v>-7.2717754524103673E-2</v>
      </c>
      <c r="Z20" s="11">
        <v>-7.2717754524103673E-2</v>
      </c>
      <c r="AA20" s="11">
        <v>-7.2717754524103673E-2</v>
      </c>
      <c r="AB20" s="11">
        <v>-7.2717754524103673E-2</v>
      </c>
      <c r="AC20" s="16">
        <v>0.15852459016393444</v>
      </c>
      <c r="AD20" s="11">
        <v>1.6498910517742108E-2</v>
      </c>
      <c r="AE20" s="26" t="s">
        <v>30</v>
      </c>
      <c r="AF20" s="20">
        <v>5860.9930574514992</v>
      </c>
      <c r="AG20" s="20">
        <v>4488.8300402268815</v>
      </c>
      <c r="AH20" s="20">
        <v>3792.8661778861679</v>
      </c>
      <c r="AI20" s="20">
        <v>3357.6055818221171</v>
      </c>
      <c r="AJ20" s="20">
        <v>3019.8275170962579</v>
      </c>
      <c r="AK20" s="20">
        <v>5432.5156033613966</v>
      </c>
      <c r="AL20" s="29">
        <v>-1.50686636392382E-2</v>
      </c>
      <c r="AM20">
        <v>610</v>
      </c>
      <c r="AN20">
        <v>610</v>
      </c>
      <c r="AO20">
        <v>610</v>
      </c>
      <c r="AP20">
        <v>610</v>
      </c>
      <c r="AQ20">
        <v>610</v>
      </c>
    </row>
    <row r="21" spans="1:43">
      <c r="A21" s="25" t="s">
        <v>33</v>
      </c>
      <c r="B21" s="25">
        <v>481</v>
      </c>
      <c r="C21" s="25">
        <v>844</v>
      </c>
      <c r="D21" s="25">
        <v>593</v>
      </c>
      <c r="E21" s="20">
        <v>602.22398649639558</v>
      </c>
      <c r="F21" s="20">
        <v>611.59145010389693</v>
      </c>
      <c r="G21" s="20">
        <v>621.1046225778756</v>
      </c>
      <c r="H21" s="20">
        <v>630.76577038817447</v>
      </c>
      <c r="I21" s="20">
        <v>640.57719525908351</v>
      </c>
      <c r="J21" s="26" t="s">
        <v>33</v>
      </c>
      <c r="K21" s="29">
        <v>1.3176834520527978E-2</v>
      </c>
      <c r="L21" s="29">
        <v>1.3223119887414569E-2</v>
      </c>
      <c r="M21" s="29">
        <v>1.3269567837748986E-2</v>
      </c>
      <c r="N21" s="29">
        <v>1.3316178942627007E-2</v>
      </c>
      <c r="O21" s="29">
        <v>1.336295377515046E-2</v>
      </c>
      <c r="P21" s="23">
        <v>71.633972556540684</v>
      </c>
      <c r="Q21" s="23">
        <v>73.590155696519886</v>
      </c>
      <c r="R21" s="23">
        <v>74.923338783780906</v>
      </c>
      <c r="S21" s="23">
        <v>75.822418849186278</v>
      </c>
      <c r="T21" s="23">
        <v>76.732287875376528</v>
      </c>
      <c r="U21" s="23">
        <v>77.653075329881062</v>
      </c>
      <c r="V21" s="23">
        <v>78.584912233839646</v>
      </c>
      <c r="W21" s="11">
        <v>1.5554783299149388E-2</v>
      </c>
      <c r="X21" s="11">
        <v>1.5554783299149388E-2</v>
      </c>
      <c r="Y21" s="11">
        <v>1.5554783299149388E-2</v>
      </c>
      <c r="Z21" s="11">
        <v>1.5554783299149388E-2</v>
      </c>
      <c r="AA21" s="11">
        <v>1.5554783299149388E-2</v>
      </c>
      <c r="AB21" s="11">
        <v>1.5554783299149388E-2</v>
      </c>
      <c r="AC21" s="16">
        <v>0.97344262295081962</v>
      </c>
      <c r="AD21" s="11">
        <v>1.3227891879522877E-2</v>
      </c>
      <c r="AE21" s="26" t="s">
        <v>33</v>
      </c>
      <c r="AF21" s="20">
        <v>44889.994974877132</v>
      </c>
      <c r="AG21" s="20">
        <v>45703.236658106354</v>
      </c>
      <c r="AH21" s="20">
        <v>46251.675498003628</v>
      </c>
      <c r="AI21" s="20">
        <v>46806.695603979679</v>
      </c>
      <c r="AJ21" s="20">
        <v>47368.375951227448</v>
      </c>
      <c r="AK21" s="20">
        <v>47936.796462642182</v>
      </c>
      <c r="AL21" s="29">
        <v>1.3220318167609824E-2</v>
      </c>
      <c r="AM21">
        <v>610</v>
      </c>
      <c r="AN21">
        <v>610</v>
      </c>
      <c r="AO21">
        <v>610</v>
      </c>
      <c r="AP21">
        <v>610</v>
      </c>
      <c r="AQ21">
        <v>610</v>
      </c>
    </row>
    <row r="22" spans="1:43">
      <c r="A22" s="25" t="s">
        <v>34</v>
      </c>
      <c r="B22" s="25">
        <v>10</v>
      </c>
      <c r="C22" s="25">
        <v>129</v>
      </c>
      <c r="D22" s="25">
        <v>65</v>
      </c>
      <c r="E22" s="20">
        <v>66.011060914444712</v>
      </c>
      <c r="F22" s="20">
        <v>67.037848662315852</v>
      </c>
      <c r="G22" s="20">
        <v>68.080607871099346</v>
      </c>
      <c r="H22" s="20">
        <v>69.139586973408655</v>
      </c>
      <c r="I22" s="20">
        <v>70.215038266172712</v>
      </c>
      <c r="J22" s="26" t="s">
        <v>34</v>
      </c>
      <c r="K22" s="29">
        <v>4.3330231559914941E-3</v>
      </c>
      <c r="L22" s="29">
        <v>4.3482434705663419E-3</v>
      </c>
      <c r="M22" s="29">
        <v>4.3635172485009307E-3</v>
      </c>
      <c r="N22" s="29">
        <v>4.3788446775923535E-3</v>
      </c>
      <c r="O22" s="29">
        <v>4.3942259462973676E-3</v>
      </c>
      <c r="P22" s="23">
        <v>23.877990852180229</v>
      </c>
      <c r="Q22" s="23">
        <v>24.530051898839961</v>
      </c>
      <c r="R22" s="23">
        <v>24.974446261260301</v>
      </c>
      <c r="S22" s="23">
        <v>25.274139616395427</v>
      </c>
      <c r="T22" s="23">
        <v>25.577429291792178</v>
      </c>
      <c r="U22" s="23">
        <v>25.884358443293689</v>
      </c>
      <c r="V22" s="23">
        <v>26.194970744613215</v>
      </c>
      <c r="W22" s="11">
        <v>1.5554783299149388E-2</v>
      </c>
      <c r="X22" s="11">
        <v>1.5554783299149388E-2</v>
      </c>
      <c r="Y22" s="11">
        <v>1.5554783299149388E-2</v>
      </c>
      <c r="Z22" s="11">
        <v>1.5554783299149388E-2</v>
      </c>
      <c r="AA22" s="11">
        <v>1.5554783299149388E-2</v>
      </c>
      <c r="AB22" s="11">
        <v>1.5554783299149388E-2</v>
      </c>
      <c r="AC22" s="16">
        <v>0.10639344262295083</v>
      </c>
      <c r="AD22" s="11">
        <v>4.337269365010281E-3</v>
      </c>
      <c r="AE22" s="26" t="s">
        <v>34</v>
      </c>
      <c r="AF22" s="20">
        <v>14963.331658292376</v>
      </c>
      <c r="AG22" s="20">
        <v>15234.412219368784</v>
      </c>
      <c r="AH22" s="20">
        <v>15417.22516600121</v>
      </c>
      <c r="AI22" s="20">
        <v>15602.231867993229</v>
      </c>
      <c r="AJ22" s="20">
        <v>15789.458650409149</v>
      </c>
      <c r="AK22" s="20">
        <v>15978.932154214061</v>
      </c>
      <c r="AL22" s="29">
        <v>1.3220318167609824E-2</v>
      </c>
      <c r="AM22">
        <v>610</v>
      </c>
      <c r="AN22">
        <v>610</v>
      </c>
      <c r="AO22">
        <v>610</v>
      </c>
      <c r="AP22">
        <v>610</v>
      </c>
      <c r="AQ22">
        <v>610</v>
      </c>
    </row>
    <row r="23" spans="1:43">
      <c r="A23" s="25" t="s">
        <v>35</v>
      </c>
      <c r="B23" s="25">
        <v>266</v>
      </c>
      <c r="C23" s="25">
        <v>1597</v>
      </c>
      <c r="D23" s="25">
        <v>200</v>
      </c>
      <c r="E23" s="25">
        <v>200</v>
      </c>
      <c r="F23" s="25">
        <v>200</v>
      </c>
      <c r="G23" s="25">
        <v>200</v>
      </c>
      <c r="H23" s="25">
        <v>200</v>
      </c>
      <c r="I23" s="25">
        <v>200</v>
      </c>
      <c r="J23" s="26" t="s">
        <v>35</v>
      </c>
      <c r="K23" s="29"/>
      <c r="L23" s="29"/>
      <c r="M23" s="29"/>
      <c r="N23" s="29"/>
      <c r="O23" s="29"/>
      <c r="P23" s="23"/>
      <c r="Q23" s="23"/>
      <c r="R23" s="23"/>
      <c r="S23" s="23"/>
      <c r="T23" s="23"/>
      <c r="U23" s="23"/>
      <c r="V23" s="23"/>
      <c r="W23" s="11"/>
      <c r="X23" s="11"/>
      <c r="Y23" s="11"/>
      <c r="Z23" s="11"/>
      <c r="AA23" s="11"/>
      <c r="AB23" s="11"/>
      <c r="AC23" s="16">
        <v>0.94147540983606548</v>
      </c>
      <c r="AD23" s="11" t="e">
        <v>#DIV/0!</v>
      </c>
      <c r="AE23" s="26" t="s">
        <v>35</v>
      </c>
      <c r="AF23" s="20">
        <v>0</v>
      </c>
      <c r="AG23" s="20">
        <v>0</v>
      </c>
      <c r="AH23" s="20">
        <v>0</v>
      </c>
      <c r="AI23" s="20">
        <v>0</v>
      </c>
      <c r="AJ23" s="20">
        <v>0</v>
      </c>
      <c r="AK23" s="20">
        <v>0</v>
      </c>
      <c r="AL23" s="29"/>
      <c r="AM23">
        <v>610</v>
      </c>
      <c r="AN23">
        <v>610</v>
      </c>
      <c r="AO23">
        <v>610</v>
      </c>
      <c r="AP23">
        <v>610</v>
      </c>
      <c r="AQ23">
        <v>610</v>
      </c>
    </row>
    <row r="24" spans="1:43">
      <c r="A24" s="25" t="s">
        <v>36</v>
      </c>
      <c r="B24" s="25">
        <v>326</v>
      </c>
      <c r="C24" s="25">
        <v>1227</v>
      </c>
      <c r="D24" s="25">
        <v>764</v>
      </c>
      <c r="E24" s="20">
        <v>2100</v>
      </c>
      <c r="F24" s="20">
        <v>3600</v>
      </c>
      <c r="G24" s="20">
        <v>4300</v>
      </c>
      <c r="H24" s="20">
        <v>5000</v>
      </c>
      <c r="I24" s="20">
        <v>6220.8</v>
      </c>
      <c r="J24" s="26" t="s">
        <v>36</v>
      </c>
      <c r="K24" s="29">
        <v>3.9165708023020399E-2</v>
      </c>
      <c r="L24" s="29">
        <v>6.5498996330638812E-2</v>
      </c>
      <c r="M24" s="29">
        <v>7.786986685820009E-2</v>
      </c>
      <c r="N24" s="29">
        <v>8.987144729317377E-2</v>
      </c>
      <c r="O24" s="29">
        <v>0.10930025679208324</v>
      </c>
      <c r="P24" s="23">
        <v>74.770865377605801</v>
      </c>
      <c r="Q24" s="23">
        <v>85.406491499006648</v>
      </c>
      <c r="R24" s="23">
        <v>87.898907605505414</v>
      </c>
      <c r="S24" s="23">
        <v>90.102744696587877</v>
      </c>
      <c r="T24" s="23">
        <v>90.525136516610573</v>
      </c>
      <c r="U24" s="23">
        <v>91.20495505915811</v>
      </c>
      <c r="V24" s="23">
        <v>93.302916993914167</v>
      </c>
      <c r="W24" s="11">
        <v>0.2</v>
      </c>
      <c r="X24" s="11">
        <v>0.2</v>
      </c>
      <c r="Y24" s="11">
        <v>0.2</v>
      </c>
      <c r="Z24" s="11">
        <v>0.2</v>
      </c>
      <c r="AA24" s="11">
        <v>0.2</v>
      </c>
      <c r="AB24" s="11">
        <v>0.2</v>
      </c>
      <c r="AC24" s="16">
        <v>1.2532786885245901</v>
      </c>
      <c r="AD24" s="11">
        <v>1.467427904516095E-2</v>
      </c>
      <c r="AE24" s="26" t="s">
        <v>36</v>
      </c>
      <c r="AF24" s="20">
        <v>52097.959814394053</v>
      </c>
      <c r="AG24" s="20">
        <v>53618.333639358301</v>
      </c>
      <c r="AH24" s="20">
        <v>54962.674264918605</v>
      </c>
      <c r="AI24" s="20">
        <v>55220.333275132449</v>
      </c>
      <c r="AJ24" s="20">
        <v>55635.022586086445</v>
      </c>
      <c r="AK24" s="20">
        <v>56914.779366287643</v>
      </c>
      <c r="AL24" s="29">
        <v>1.7843173019480574E-2</v>
      </c>
      <c r="AM24">
        <v>610</v>
      </c>
      <c r="AN24">
        <v>610</v>
      </c>
      <c r="AO24">
        <v>610</v>
      </c>
      <c r="AP24">
        <v>610</v>
      </c>
      <c r="AQ24">
        <v>610</v>
      </c>
    </row>
    <row r="25" spans="1:43">
      <c r="A25" s="25" t="s">
        <v>37</v>
      </c>
      <c r="B25" s="25">
        <v>707</v>
      </c>
      <c r="C25" s="25">
        <v>357</v>
      </c>
      <c r="D25" s="25">
        <v>600</v>
      </c>
      <c r="E25" s="20">
        <v>1500</v>
      </c>
      <c r="F25" s="20">
        <v>2000</v>
      </c>
      <c r="G25" s="20">
        <v>3500</v>
      </c>
      <c r="H25" s="20">
        <v>4000</v>
      </c>
      <c r="I25" s="20">
        <v>4500</v>
      </c>
      <c r="J25" s="26" t="s">
        <v>37</v>
      </c>
      <c r="K25" s="29"/>
      <c r="L25" s="29"/>
      <c r="M25" s="29"/>
      <c r="N25" s="29"/>
      <c r="O25" s="29"/>
      <c r="P25" s="23">
        <v>0.58619031803278687</v>
      </c>
      <c r="Q25" s="23">
        <v>1.0577669336065574</v>
      </c>
      <c r="R25" s="24"/>
      <c r="S25" s="24"/>
      <c r="T25" s="24"/>
      <c r="U25" s="24"/>
      <c r="V25" s="24"/>
      <c r="W25" s="2">
        <v>0.2</v>
      </c>
      <c r="X25" s="2">
        <v>0.2</v>
      </c>
      <c r="Y25" s="2">
        <v>0.2</v>
      </c>
      <c r="Z25" s="2">
        <v>0.2</v>
      </c>
      <c r="AA25" s="2">
        <v>0.2</v>
      </c>
      <c r="AB25" s="2">
        <v>0.2</v>
      </c>
      <c r="AC25" s="2"/>
      <c r="AD25" s="11">
        <v>0</v>
      </c>
      <c r="AE25" s="26" t="s">
        <v>37</v>
      </c>
      <c r="AF25" s="20">
        <v>645.23782949999998</v>
      </c>
      <c r="AG25" s="20">
        <v>0</v>
      </c>
      <c r="AH25" s="20">
        <v>0</v>
      </c>
      <c r="AI25" s="20">
        <v>0</v>
      </c>
      <c r="AJ25" s="20">
        <v>0</v>
      </c>
      <c r="AK25" s="20">
        <v>0</v>
      </c>
      <c r="AL25" s="29"/>
      <c r="AM25">
        <v>610</v>
      </c>
      <c r="AN25">
        <v>610</v>
      </c>
      <c r="AO25">
        <v>610</v>
      </c>
      <c r="AP25">
        <v>610</v>
      </c>
      <c r="AQ25">
        <v>610</v>
      </c>
    </row>
    <row r="26" spans="1:43">
      <c r="A26" s="25" t="s">
        <v>40</v>
      </c>
      <c r="B26" s="25">
        <v>2067</v>
      </c>
      <c r="C26" s="25">
        <v>1692</v>
      </c>
      <c r="D26" s="25">
        <v>900</v>
      </c>
      <c r="E26" s="20">
        <v>1080</v>
      </c>
      <c r="F26" s="20">
        <v>1296</v>
      </c>
      <c r="G26" s="20">
        <v>1555.2</v>
      </c>
      <c r="H26" s="20">
        <v>1866.24</v>
      </c>
      <c r="I26" s="20">
        <v>2239.4879999999998</v>
      </c>
      <c r="J26" s="26" t="s">
        <v>40</v>
      </c>
      <c r="K26" s="29"/>
      <c r="L26" s="29"/>
      <c r="M26" s="29"/>
      <c r="N26" s="29"/>
      <c r="O26" s="29"/>
      <c r="P26" s="23">
        <v>1.3059566327868852</v>
      </c>
      <c r="Q26" s="23">
        <v>1.4253191852459015</v>
      </c>
      <c r="R26" s="24"/>
      <c r="S26" s="24"/>
      <c r="T26" s="24"/>
      <c r="U26" s="24"/>
      <c r="V26" s="24"/>
      <c r="W26" s="2">
        <v>0.2</v>
      </c>
      <c r="X26" s="2">
        <v>0.2</v>
      </c>
      <c r="Y26" s="2">
        <v>0.2</v>
      </c>
      <c r="Z26" s="2">
        <v>0.2</v>
      </c>
      <c r="AA26" s="2">
        <v>0.2</v>
      </c>
      <c r="AB26" s="2">
        <v>0.2</v>
      </c>
      <c r="AC26" s="2"/>
      <c r="AD26" s="11">
        <v>0</v>
      </c>
      <c r="AE26" s="26" t="s">
        <v>40</v>
      </c>
      <c r="AF26" s="20">
        <v>869.44470299999989</v>
      </c>
      <c r="AG26" s="20">
        <v>0</v>
      </c>
      <c r="AH26" s="20">
        <v>0</v>
      </c>
      <c r="AI26" s="20">
        <v>0</v>
      </c>
      <c r="AJ26" s="20">
        <v>0</v>
      </c>
      <c r="AK26" s="20">
        <v>0</v>
      </c>
      <c r="AL26" s="29"/>
      <c r="AM26">
        <v>610</v>
      </c>
      <c r="AN26">
        <v>610</v>
      </c>
      <c r="AO26">
        <v>610</v>
      </c>
      <c r="AP26">
        <v>610</v>
      </c>
      <c r="AQ26">
        <v>610</v>
      </c>
    </row>
    <row r="27" spans="1:43">
      <c r="A27" s="25" t="s">
        <v>58</v>
      </c>
      <c r="B27" s="25">
        <v>1178</v>
      </c>
      <c r="C27" s="25">
        <v>1370</v>
      </c>
      <c r="D27" s="25">
        <v>2000</v>
      </c>
      <c r="E27" s="20">
        <v>2400</v>
      </c>
      <c r="F27" s="20">
        <v>2880</v>
      </c>
      <c r="G27" s="20">
        <v>3456</v>
      </c>
      <c r="H27" s="20">
        <v>4147.2</v>
      </c>
      <c r="I27" s="20">
        <v>4976.6399999999994</v>
      </c>
      <c r="J27" s="26" t="s">
        <v>58</v>
      </c>
      <c r="K27" s="29"/>
      <c r="L27" s="29"/>
      <c r="M27" s="29"/>
      <c r="N27" s="29"/>
      <c r="O27" s="29"/>
      <c r="P27" s="23">
        <v>2.1696957475409837</v>
      </c>
      <c r="Q27" s="23">
        <v>3.2654629819672136</v>
      </c>
      <c r="R27" s="24"/>
      <c r="S27" s="24"/>
      <c r="T27" s="24"/>
      <c r="U27" s="24"/>
      <c r="V27" s="24"/>
      <c r="W27" s="2">
        <v>0.2</v>
      </c>
      <c r="X27" s="2">
        <v>0.2</v>
      </c>
      <c r="Y27" s="2">
        <v>0.2</v>
      </c>
      <c r="Z27" s="2">
        <v>0.2</v>
      </c>
      <c r="AA27" s="2">
        <v>0.2</v>
      </c>
      <c r="AB27" s="2">
        <v>0.2</v>
      </c>
      <c r="AC27" s="2"/>
      <c r="AD27" s="11">
        <v>0</v>
      </c>
      <c r="AE27" s="26" t="s">
        <v>58</v>
      </c>
      <c r="AF27" s="20">
        <v>1991.9324190000002</v>
      </c>
      <c r="AG27" s="20">
        <v>0</v>
      </c>
      <c r="AH27" s="20">
        <v>0</v>
      </c>
      <c r="AI27" s="20">
        <v>0</v>
      </c>
      <c r="AJ27" s="20">
        <v>0</v>
      </c>
      <c r="AK27" s="20">
        <v>0</v>
      </c>
      <c r="AL27" s="29"/>
      <c r="AM27">
        <v>610</v>
      </c>
      <c r="AN27">
        <v>610</v>
      </c>
      <c r="AO27">
        <v>610</v>
      </c>
      <c r="AP27">
        <v>610</v>
      </c>
      <c r="AQ27">
        <v>610</v>
      </c>
    </row>
    <row r="28" spans="1:43">
      <c r="A28" s="25" t="s">
        <v>42</v>
      </c>
      <c r="B28" s="25">
        <v>76</v>
      </c>
      <c r="C28" s="25">
        <v>235</v>
      </c>
      <c r="D28" s="25">
        <v>0</v>
      </c>
      <c r="E28" s="20">
        <v>1000</v>
      </c>
      <c r="F28" s="20">
        <v>3000</v>
      </c>
      <c r="G28" s="20">
        <v>4500</v>
      </c>
      <c r="H28" s="20">
        <v>6000</v>
      </c>
      <c r="I28" s="20">
        <v>7000</v>
      </c>
      <c r="J28" s="26" t="s">
        <v>42</v>
      </c>
      <c r="K28" s="29">
        <v>1.0802894322183766E-2</v>
      </c>
      <c r="L28" s="29">
        <v>3.1480438007757017E-2</v>
      </c>
      <c r="M28" s="29">
        <v>4.4916881160280434E-2</v>
      </c>
      <c r="N28" s="29">
        <v>5.6554500884953472E-2</v>
      </c>
      <c r="O28" s="29">
        <v>6.1842047206111854E-2</v>
      </c>
      <c r="P28" s="23">
        <v>153</v>
      </c>
      <c r="Q28" s="23">
        <v>145.76187775752214</v>
      </c>
      <c r="R28" s="23">
        <v>151.75046736583224</v>
      </c>
      <c r="S28" s="23">
        <v>156.22504317358627</v>
      </c>
      <c r="T28" s="23">
        <v>164.2377874368384</v>
      </c>
      <c r="U28" s="23">
        <v>173.92188808773329</v>
      </c>
      <c r="V28" s="23">
        <v>185.55999282849513</v>
      </c>
      <c r="W28" s="2"/>
      <c r="X28" s="2"/>
      <c r="Y28" s="2"/>
      <c r="Z28" s="2"/>
      <c r="AA28" s="2"/>
      <c r="AB28" s="2"/>
      <c r="AC28" s="2"/>
      <c r="AD28" s="11">
        <v>0</v>
      </c>
      <c r="AE28" s="26" t="s">
        <v>42</v>
      </c>
      <c r="AF28" s="20">
        <v>88914.745432088501</v>
      </c>
      <c r="AG28" s="20">
        <v>92567.785093157669</v>
      </c>
      <c r="AH28" s="20">
        <v>95297.276335887625</v>
      </c>
      <c r="AI28" s="20">
        <v>100185.05033647142</v>
      </c>
      <c r="AJ28" s="20">
        <v>106092.35173351731</v>
      </c>
      <c r="AK28" s="20">
        <v>113191.59562538203</v>
      </c>
      <c r="AL28" s="29">
        <v>4.9465288127424678E-2</v>
      </c>
      <c r="AM28">
        <v>610</v>
      </c>
      <c r="AN28">
        <v>610</v>
      </c>
      <c r="AO28">
        <v>610</v>
      </c>
      <c r="AP28">
        <v>610</v>
      </c>
      <c r="AQ28">
        <v>610</v>
      </c>
    </row>
    <row r="29" spans="1:43">
      <c r="A29" s="26" t="s">
        <v>62</v>
      </c>
      <c r="B29" s="26">
        <v>0</v>
      </c>
      <c r="C29" s="26">
        <v>0</v>
      </c>
      <c r="D29" s="26">
        <v>0</v>
      </c>
      <c r="E29" s="20">
        <v>500</v>
      </c>
      <c r="F29" s="20">
        <v>1500</v>
      </c>
      <c r="G29" s="20">
        <v>3000</v>
      </c>
      <c r="H29" s="20">
        <v>4000</v>
      </c>
      <c r="I29" s="20">
        <v>5000</v>
      </c>
      <c r="J29" s="26" t="s">
        <v>62</v>
      </c>
      <c r="K29" s="29">
        <v>7.3994708783459342E-3</v>
      </c>
      <c r="L29" s="29">
        <v>2.0762918816035054E-2</v>
      </c>
      <c r="M29" s="29">
        <v>3.883546399119548E-2</v>
      </c>
      <c r="N29" s="29">
        <v>4.8871902649298082E-2</v>
      </c>
      <c r="O29" s="29">
        <v>5.5635285590316746E-2</v>
      </c>
      <c r="P29" s="23">
        <v>127.01573965772553</v>
      </c>
      <c r="Q29" s="23">
        <v>113.59566893182705</v>
      </c>
      <c r="R29" s="23">
        <v>110.77442490465873</v>
      </c>
      <c r="S29" s="23">
        <v>118.43307847177739</v>
      </c>
      <c r="T29" s="23">
        <v>126.63767292699863</v>
      </c>
      <c r="U29" s="23">
        <v>134.17478538201556</v>
      </c>
      <c r="V29" s="23">
        <v>147.32954499117443</v>
      </c>
      <c r="W29" s="2">
        <v>0.2</v>
      </c>
      <c r="X29" s="2">
        <v>0.2</v>
      </c>
      <c r="Y29" s="2">
        <v>0.2</v>
      </c>
      <c r="Z29" s="2">
        <v>0.2</v>
      </c>
      <c r="AA29" s="2"/>
      <c r="AB29" s="2"/>
      <c r="AC29" s="2"/>
      <c r="AD29" s="11"/>
      <c r="AE29" s="26" t="s">
        <v>62</v>
      </c>
      <c r="AF29" s="20">
        <v>69293.358048414506</v>
      </c>
      <c r="AG29" s="20">
        <v>67572.399191841832</v>
      </c>
      <c r="AH29" s="20">
        <v>72244.177867784209</v>
      </c>
      <c r="AI29" s="20">
        <v>77248.980485469161</v>
      </c>
      <c r="AJ29" s="20">
        <v>81846.619083029495</v>
      </c>
      <c r="AK29" s="20">
        <v>89871.022444616407</v>
      </c>
      <c r="AL29" s="29">
        <v>5.3381325501608456E-2</v>
      </c>
      <c r="AM29">
        <v>610</v>
      </c>
      <c r="AN29">
        <v>610</v>
      </c>
      <c r="AO29">
        <v>610</v>
      </c>
      <c r="AP29">
        <v>610</v>
      </c>
      <c r="AQ29">
        <v>610</v>
      </c>
    </row>
    <row r="30" spans="1:43">
      <c r="A30" s="26" t="s">
        <v>63</v>
      </c>
      <c r="B30" s="26">
        <v>0</v>
      </c>
      <c r="C30" s="26">
        <v>0</v>
      </c>
      <c r="D30" s="26">
        <v>0</v>
      </c>
      <c r="E30" s="20">
        <v>100</v>
      </c>
      <c r="F30" s="20">
        <v>1000</v>
      </c>
      <c r="G30" s="20">
        <v>2000</v>
      </c>
      <c r="H30" s="20">
        <v>1500</v>
      </c>
      <c r="I30" s="20">
        <v>2000</v>
      </c>
      <c r="J30" s="26" t="s">
        <v>63</v>
      </c>
      <c r="K30" s="29">
        <v>4.2714756126302107E-3</v>
      </c>
      <c r="L30" s="29">
        <v>4.129580580151742E-2</v>
      </c>
      <c r="M30" s="29">
        <v>8.067188374367662E-2</v>
      </c>
      <c r="N30" s="29">
        <v>5.846791960535673E-2</v>
      </c>
      <c r="O30" s="29">
        <v>7.2037240883942949E-2</v>
      </c>
      <c r="P30" s="28">
        <v>39.733175272767738</v>
      </c>
      <c r="Q30" s="39">
        <v>38.786270091808412</v>
      </c>
      <c r="R30" s="23">
        <v>38.378874444413285</v>
      </c>
      <c r="S30" s="23">
        <v>39.69759714035763</v>
      </c>
      <c r="T30" s="23">
        <v>40.642270546299976</v>
      </c>
      <c r="U30" s="23">
        <v>42.057531891682565</v>
      </c>
      <c r="V30" s="23">
        <v>45.513799312113591</v>
      </c>
      <c r="W30" s="2">
        <v>0.2</v>
      </c>
      <c r="X30" s="2">
        <v>0.2</v>
      </c>
      <c r="Y30" s="2">
        <v>0.2</v>
      </c>
      <c r="Z30" s="2">
        <v>0.2</v>
      </c>
      <c r="AA30" s="2"/>
      <c r="AB30" s="2"/>
      <c r="AC30" s="2"/>
      <c r="AD30" s="11"/>
      <c r="AE30" s="26" t="s">
        <v>63</v>
      </c>
      <c r="AF30" s="20">
        <v>23659.62475600313</v>
      </c>
      <c r="AG30" s="20">
        <v>23411.113411092105</v>
      </c>
      <c r="AH30" s="20">
        <v>24215.534255618153</v>
      </c>
      <c r="AI30" s="20">
        <v>24791.785033242984</v>
      </c>
      <c r="AJ30" s="20">
        <v>25655.094453926366</v>
      </c>
      <c r="AK30" s="20">
        <v>27763.41758038929</v>
      </c>
      <c r="AL30" s="29">
        <v>3.2507023482159392E-2</v>
      </c>
      <c r="AM30">
        <v>610</v>
      </c>
      <c r="AN30">
        <v>610</v>
      </c>
      <c r="AO30">
        <v>610</v>
      </c>
      <c r="AP30">
        <v>610</v>
      </c>
      <c r="AQ30">
        <v>610</v>
      </c>
    </row>
    <row r="31" spans="1:43">
      <c r="A31" s="25" t="s">
        <v>59</v>
      </c>
      <c r="B31" s="25">
        <v>49526</v>
      </c>
      <c r="C31" s="25">
        <v>49475</v>
      </c>
      <c r="D31" s="27">
        <v>52398.5</v>
      </c>
      <c r="E31" s="27">
        <v>72011.557331570657</v>
      </c>
      <c r="F31" s="27">
        <v>83187.290685159911</v>
      </c>
      <c r="G31" s="27">
        <v>93417.905861633219</v>
      </c>
      <c r="H31" s="27">
        <v>100598.50940053615</v>
      </c>
      <c r="I31" s="27">
        <v>110028.81972584863</v>
      </c>
      <c r="J31" s="26" t="s">
        <v>59</v>
      </c>
      <c r="K31" s="27"/>
      <c r="L31" s="27"/>
      <c r="M31" s="27"/>
      <c r="N31" s="27"/>
      <c r="O31" s="29"/>
      <c r="P31" s="23"/>
      <c r="Q31" s="23"/>
      <c r="R31" s="23"/>
      <c r="S31" s="23"/>
      <c r="T31" s="23"/>
      <c r="U31" s="23"/>
      <c r="V31" s="23"/>
      <c r="W31" s="2"/>
      <c r="X31" s="2"/>
      <c r="Y31" s="2"/>
      <c r="Z31" s="2"/>
      <c r="AA31" s="2"/>
      <c r="AB31" s="2"/>
      <c r="AC31" s="2"/>
      <c r="AD31" s="11"/>
      <c r="AE31" s="35" t="s">
        <v>59</v>
      </c>
      <c r="AF31" s="20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4"/>
      <c r="AM31">
        <v>610</v>
      </c>
      <c r="AN31">
        <v>610</v>
      </c>
      <c r="AO31">
        <v>610</v>
      </c>
      <c r="AP31">
        <v>610</v>
      </c>
      <c r="AQ31">
        <v>610</v>
      </c>
    </row>
    <row r="32" spans="1:43" ht="16.5">
      <c r="A32" s="59" t="s">
        <v>60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17"/>
      <c r="X32" s="17"/>
      <c r="Y32" s="17"/>
      <c r="Z32" s="17"/>
      <c r="AA32" s="17"/>
      <c r="AB32" s="17"/>
      <c r="AC32" s="2"/>
      <c r="AD32" s="2"/>
      <c r="AE32" s="2"/>
      <c r="AF32" s="20"/>
      <c r="AG32" s="20"/>
      <c r="AH32" s="20"/>
      <c r="AI32" s="20"/>
      <c r="AJ32" s="20"/>
      <c r="AK32" s="20"/>
      <c r="AL32" s="33"/>
      <c r="AM32">
        <v>610</v>
      </c>
      <c r="AN32">
        <v>610</v>
      </c>
      <c r="AO32">
        <v>610</v>
      </c>
      <c r="AP32">
        <v>610</v>
      </c>
      <c r="AQ32">
        <v>610</v>
      </c>
    </row>
    <row r="33" spans="2:16">
      <c r="B33">
        <v>76</v>
      </c>
      <c r="C33">
        <v>235</v>
      </c>
      <c r="D33" s="32"/>
      <c r="E33" s="32" t="s">
        <v>73</v>
      </c>
      <c r="F33" s="32" t="s">
        <v>53</v>
      </c>
      <c r="G33" s="32" t="s">
        <v>54</v>
      </c>
      <c r="H33" s="32" t="s">
        <v>55</v>
      </c>
      <c r="I33" s="32" t="s">
        <v>56</v>
      </c>
    </row>
    <row r="34" spans="2:16">
      <c r="D34" s="32" t="s">
        <v>70</v>
      </c>
      <c r="E34" s="2">
        <v>1600</v>
      </c>
      <c r="F34" s="2">
        <v>5500</v>
      </c>
      <c r="G34" s="2">
        <v>9500</v>
      </c>
      <c r="H34" s="2">
        <v>11500</v>
      </c>
      <c r="I34" s="2">
        <v>14000</v>
      </c>
    </row>
    <row r="35" spans="2:16">
      <c r="D35" s="32" t="s">
        <v>71</v>
      </c>
      <c r="E35" s="2">
        <v>76008.86292113486</v>
      </c>
      <c r="F35" s="2">
        <v>91726.208993241162</v>
      </c>
      <c r="G35" s="2">
        <v>113960.32836588088</v>
      </c>
      <c r="H35" s="2">
        <v>134373.89831729454</v>
      </c>
      <c r="I35" s="2">
        <v>151159.28438118799</v>
      </c>
    </row>
    <row r="36" spans="2:16">
      <c r="D36" s="32" t="s">
        <v>72</v>
      </c>
      <c r="E36" s="31">
        <v>2.2218655717066993E-2</v>
      </c>
      <c r="F36" s="31">
        <v>6.6115868838858158E-2</v>
      </c>
      <c r="G36" s="31">
        <v>0.10169356626417007</v>
      </c>
      <c r="H36" s="31">
        <v>0.11431580913602195</v>
      </c>
      <c r="I36" s="31">
        <v>0.12723939086943634</v>
      </c>
    </row>
    <row r="39" spans="2:16">
      <c r="D39" s="38" t="s">
        <v>76</v>
      </c>
      <c r="E39" s="38" t="s">
        <v>73</v>
      </c>
      <c r="F39" s="38" t="s">
        <v>53</v>
      </c>
      <c r="G39" s="38" t="s">
        <v>54</v>
      </c>
      <c r="H39" s="38" t="s">
        <v>55</v>
      </c>
      <c r="I39" s="38" t="s">
        <v>56</v>
      </c>
      <c r="P39">
        <v>40.99</v>
      </c>
    </row>
    <row r="40" spans="2:16">
      <c r="D40" s="20" t="s">
        <v>75</v>
      </c>
      <c r="E40" s="20">
        <v>50</v>
      </c>
      <c r="F40" s="20">
        <v>1000</v>
      </c>
      <c r="G40" s="20">
        <v>1500</v>
      </c>
      <c r="H40" s="20">
        <v>2000</v>
      </c>
      <c r="I40" s="20">
        <v>2000</v>
      </c>
      <c r="P40">
        <v>2.59</v>
      </c>
    </row>
    <row r="41" spans="2:16">
      <c r="D41" s="26" t="s">
        <v>77</v>
      </c>
      <c r="E41" s="20">
        <v>1000</v>
      </c>
      <c r="F41" s="20">
        <v>3000</v>
      </c>
      <c r="G41" s="20">
        <v>4500</v>
      </c>
      <c r="H41" s="20">
        <v>6000</v>
      </c>
      <c r="I41" s="20">
        <v>7000</v>
      </c>
      <c r="P41">
        <v>1.52</v>
      </c>
    </row>
    <row r="42" spans="2:16">
      <c r="D42" s="26" t="s">
        <v>62</v>
      </c>
      <c r="E42" s="20">
        <v>500</v>
      </c>
      <c r="F42" s="20">
        <v>1500</v>
      </c>
      <c r="G42" s="20">
        <v>3000</v>
      </c>
      <c r="H42" s="20">
        <v>4000</v>
      </c>
      <c r="I42" s="20">
        <v>5000</v>
      </c>
      <c r="P42">
        <v>6.36</v>
      </c>
    </row>
    <row r="43" spans="2:16">
      <c r="D43" s="20" t="s">
        <v>63</v>
      </c>
      <c r="E43" s="20">
        <v>100</v>
      </c>
      <c r="F43" s="20">
        <v>1000</v>
      </c>
      <c r="G43" s="20">
        <v>2000</v>
      </c>
      <c r="H43" s="20">
        <v>1500</v>
      </c>
      <c r="I43" s="20">
        <v>2000</v>
      </c>
    </row>
    <row r="44" spans="2:16">
      <c r="D44" s="20" t="s">
        <v>78</v>
      </c>
      <c r="E44" s="20">
        <v>1650</v>
      </c>
      <c r="F44" s="20">
        <v>6500</v>
      </c>
      <c r="G44" s="20">
        <v>11000</v>
      </c>
      <c r="H44" s="20">
        <v>13500</v>
      </c>
      <c r="I44" s="20">
        <v>16000</v>
      </c>
    </row>
    <row r="46" spans="2:16">
      <c r="D46" s="38" t="s">
        <v>76</v>
      </c>
      <c r="E46" s="38" t="s">
        <v>73</v>
      </c>
      <c r="F46" s="38" t="s">
        <v>53</v>
      </c>
      <c r="G46" s="38" t="s">
        <v>54</v>
      </c>
      <c r="H46" s="38" t="s">
        <v>55</v>
      </c>
      <c r="I46" s="38" t="s">
        <v>56</v>
      </c>
      <c r="J46" s="38" t="s">
        <v>79</v>
      </c>
    </row>
    <row r="47" spans="2:16">
      <c r="D47" s="42" t="s">
        <v>80</v>
      </c>
      <c r="E47" s="40">
        <v>41363.533945347212</v>
      </c>
      <c r="F47" s="40">
        <v>44084.364167157408</v>
      </c>
      <c r="G47" s="40">
        <v>47090.299285965637</v>
      </c>
      <c r="H47" s="40">
        <v>49997.024172185505</v>
      </c>
      <c r="I47" s="40">
        <v>53398.346695804277</v>
      </c>
      <c r="J47" s="41">
        <v>6.5927197792588599E-2</v>
      </c>
    </row>
    <row r="48" spans="2:16">
      <c r="D48" s="43" t="s">
        <v>81</v>
      </c>
      <c r="E48" s="40">
        <v>30648.023386223456</v>
      </c>
      <c r="F48" s="40">
        <v>39102.926518002496</v>
      </c>
      <c r="G48" s="40">
        <v>46327.606575667589</v>
      </c>
      <c r="H48" s="40">
        <v>50601.485228350641</v>
      </c>
      <c r="I48" s="40">
        <v>56630.473030044341</v>
      </c>
      <c r="J48" s="41">
        <v>0.16590168437680641</v>
      </c>
    </row>
    <row r="49" spans="4:10">
      <c r="D49" s="43" t="s">
        <v>82</v>
      </c>
      <c r="E49" s="40">
        <v>72011.557331570672</v>
      </c>
      <c r="F49" s="40">
        <v>83187.290685159911</v>
      </c>
      <c r="G49" s="40">
        <v>93417.905861633219</v>
      </c>
      <c r="H49" s="40">
        <v>100598.50940053615</v>
      </c>
      <c r="I49" s="40">
        <v>110028.81972584862</v>
      </c>
      <c r="J49" s="41">
        <v>0.11179844631825242</v>
      </c>
    </row>
  </sheetData>
  <mergeCells count="29">
    <mergeCell ref="A32:V32"/>
    <mergeCell ref="S1:S2"/>
    <mergeCell ref="T1:T2"/>
    <mergeCell ref="U1:U2"/>
    <mergeCell ref="V1:V2"/>
    <mergeCell ref="G1:G2"/>
    <mergeCell ref="H1:H2"/>
    <mergeCell ref="I1:I2"/>
    <mergeCell ref="P1:P2"/>
    <mergeCell ref="Q1:Q2"/>
    <mergeCell ref="R1:R2"/>
    <mergeCell ref="A1:A2"/>
    <mergeCell ref="B1:B2"/>
    <mergeCell ref="K1:K2"/>
    <mergeCell ref="C1:C2"/>
    <mergeCell ref="D1:D2"/>
    <mergeCell ref="E1:E2"/>
    <mergeCell ref="F1:F2"/>
    <mergeCell ref="O1:O2"/>
    <mergeCell ref="J1:J2"/>
    <mergeCell ref="AL1:AL2"/>
    <mergeCell ref="AF1:AK1"/>
    <mergeCell ref="L1:L2"/>
    <mergeCell ref="M1:M2"/>
    <mergeCell ref="N1:N2"/>
    <mergeCell ref="AE1:AE2"/>
    <mergeCell ref="AD1:AD2"/>
    <mergeCell ref="W1:W2"/>
    <mergeCell ref="AC1:AC2"/>
  </mergeCells>
  <phoneticPr fontId="1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Total addressable market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2017-05-10T13:33:27Z</dcterms:modified>
</cp:coreProperties>
</file>